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C:\Users\Panji.Priyanto\Downloads\"/>
    </mc:Choice>
  </mc:AlternateContent>
  <xr:revisionPtr revIDLastSave="0" documentId="13_ncr:1_{C06338B0-71AA-450F-80E7-560E32B958B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bv,der,roa" sheetId="3" r:id="rId1"/>
    <sheet name="vaic" sheetId="5" r:id="rId2"/>
    <sheet name="Sheet2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0" i="5" l="1"/>
  <c r="O68" i="5"/>
  <c r="U68" i="5" s="1"/>
  <c r="O69" i="5"/>
  <c r="U69" i="5" s="1"/>
  <c r="O70" i="5"/>
  <c r="O71" i="5"/>
  <c r="O72" i="5"/>
  <c r="U72" i="5" s="1"/>
  <c r="O73" i="5"/>
  <c r="U73" i="5" s="1"/>
  <c r="O74" i="5"/>
  <c r="U74" i="5" s="1"/>
  <c r="O75" i="5"/>
  <c r="U75" i="5" s="1"/>
  <c r="O76" i="5"/>
  <c r="U76" i="5" s="1"/>
  <c r="O77" i="5"/>
  <c r="U77" i="5" s="1"/>
  <c r="O78" i="5"/>
  <c r="O79" i="5"/>
  <c r="O80" i="5"/>
  <c r="U80" i="5" s="1"/>
  <c r="O81" i="5"/>
  <c r="U81" i="5" s="1"/>
  <c r="O82" i="5"/>
  <c r="O83" i="5"/>
  <c r="U83" i="5" s="1"/>
  <c r="O84" i="5"/>
  <c r="U84" i="5" s="1"/>
  <c r="O85" i="5"/>
  <c r="U85" i="5" s="1"/>
  <c r="O86" i="5"/>
  <c r="U86" i="5" s="1"/>
  <c r="O87" i="5"/>
  <c r="U87" i="5" s="1"/>
  <c r="O88" i="5"/>
  <c r="U88" i="5" s="1"/>
  <c r="O89" i="5"/>
  <c r="U89" i="5" s="1"/>
  <c r="O90" i="5"/>
  <c r="U90" i="5" s="1"/>
  <c r="O91" i="5"/>
  <c r="O92" i="5"/>
  <c r="U92" i="5" s="1"/>
  <c r="O93" i="5"/>
  <c r="U93" i="5" s="1"/>
  <c r="O94" i="5"/>
  <c r="O95" i="5"/>
  <c r="O96" i="5"/>
  <c r="U96" i="5" s="1"/>
  <c r="O97" i="5"/>
  <c r="U97" i="5" s="1"/>
  <c r="O98" i="5"/>
  <c r="O99" i="5"/>
  <c r="O100" i="5"/>
  <c r="U100" i="5" s="1"/>
  <c r="O101" i="5"/>
  <c r="U101" i="5" s="1"/>
  <c r="O102" i="5"/>
  <c r="O103" i="5"/>
  <c r="O104" i="5"/>
  <c r="U104" i="5" s="1"/>
  <c r="O105" i="5"/>
  <c r="U105" i="5" s="1"/>
  <c r="O106" i="5"/>
  <c r="O107" i="5"/>
  <c r="U107" i="5" s="1"/>
  <c r="O108" i="5"/>
  <c r="U108" i="5" s="1"/>
  <c r="O109" i="5"/>
  <c r="U109" i="5" s="1"/>
  <c r="O110" i="5"/>
  <c r="U110" i="5" s="1"/>
  <c r="O111" i="5"/>
  <c r="U111" i="5" s="1"/>
  <c r="O112" i="5"/>
  <c r="U112" i="5" s="1"/>
  <c r="O113" i="5"/>
  <c r="U113" i="5" s="1"/>
  <c r="O114" i="5"/>
  <c r="U114" i="5" s="1"/>
  <c r="O115" i="5"/>
  <c r="O116" i="5"/>
  <c r="U116" i="5" s="1"/>
  <c r="O117" i="5"/>
  <c r="U117" i="5" s="1"/>
  <c r="O118" i="5"/>
  <c r="O119" i="5"/>
  <c r="O120" i="5"/>
  <c r="U120" i="5" s="1"/>
  <c r="O121" i="5"/>
  <c r="U121" i="5" s="1"/>
  <c r="O122" i="5"/>
  <c r="O123" i="5"/>
  <c r="O124" i="5"/>
  <c r="U124" i="5" s="1"/>
  <c r="O125" i="5"/>
  <c r="U125" i="5" s="1"/>
  <c r="O126" i="5"/>
  <c r="O127" i="5"/>
  <c r="O128" i="5"/>
  <c r="U128" i="5" s="1"/>
  <c r="O129" i="5"/>
  <c r="U129" i="5" s="1"/>
  <c r="O130" i="5"/>
  <c r="O131" i="5"/>
  <c r="U131" i="5" s="1"/>
  <c r="O132" i="5"/>
  <c r="U132" i="5" s="1"/>
  <c r="O133" i="5"/>
  <c r="U133" i="5" s="1"/>
  <c r="O134" i="5"/>
  <c r="O135" i="5"/>
  <c r="O136" i="5"/>
  <c r="U136" i="5" s="1"/>
  <c r="O137" i="5"/>
  <c r="U137" i="5" s="1"/>
  <c r="O138" i="5"/>
  <c r="O139" i="5"/>
  <c r="U139" i="5" s="1"/>
  <c r="O140" i="5"/>
  <c r="U140" i="5" s="1"/>
  <c r="O141" i="5"/>
  <c r="U141" i="5" s="1"/>
  <c r="O142" i="5"/>
  <c r="O143" i="5"/>
  <c r="U143" i="5" s="1"/>
  <c r="O144" i="5"/>
  <c r="U144" i="5" s="1"/>
  <c r="O145" i="5"/>
  <c r="U145" i="5" s="1"/>
  <c r="O146" i="5"/>
  <c r="U146" i="5" s="1"/>
  <c r="O147" i="5"/>
  <c r="U147" i="5" s="1"/>
  <c r="O148" i="5"/>
  <c r="U148" i="5" s="1"/>
  <c r="O149" i="5"/>
  <c r="U149" i="5" s="1"/>
  <c r="O150" i="5"/>
  <c r="O151" i="5"/>
  <c r="O152" i="5"/>
  <c r="U152" i="5" s="1"/>
  <c r="O153" i="5"/>
  <c r="U153" i="5" s="1"/>
  <c r="O154" i="5"/>
  <c r="O155" i="5"/>
  <c r="O156" i="5"/>
  <c r="U156" i="5" s="1"/>
  <c r="O157" i="5"/>
  <c r="U157" i="5" s="1"/>
  <c r="O158" i="5"/>
  <c r="U158" i="5" s="1"/>
  <c r="O159" i="5"/>
  <c r="O160" i="5"/>
  <c r="U160" i="5" s="1"/>
  <c r="O161" i="5"/>
  <c r="U161" i="5" s="1"/>
  <c r="O162" i="5"/>
  <c r="U162" i="5" s="1"/>
  <c r="O163" i="5"/>
  <c r="O164" i="5"/>
  <c r="U164" i="5" s="1"/>
  <c r="O165" i="5"/>
  <c r="U165" i="5" s="1"/>
  <c r="O166" i="5"/>
  <c r="U166" i="5" s="1"/>
  <c r="O167" i="5"/>
  <c r="U167" i="5" s="1"/>
  <c r="O168" i="5"/>
  <c r="U168" i="5" s="1"/>
  <c r="O169" i="5"/>
  <c r="U169" i="5" s="1"/>
  <c r="O170" i="5"/>
  <c r="U170" i="5" s="1"/>
  <c r="O171" i="5"/>
  <c r="U171" i="5" s="1"/>
  <c r="O172" i="5"/>
  <c r="U172" i="5" s="1"/>
  <c r="O173" i="5"/>
  <c r="U173" i="5" s="1"/>
  <c r="O174" i="5"/>
  <c r="U174" i="5" s="1"/>
  <c r="O175" i="5"/>
  <c r="O176" i="5"/>
  <c r="U176" i="5" s="1"/>
  <c r="O177" i="5"/>
  <c r="U177" i="5" s="1"/>
  <c r="O178" i="5"/>
  <c r="O179" i="5"/>
  <c r="O180" i="5"/>
  <c r="U180" i="5" s="1"/>
  <c r="O181" i="5"/>
  <c r="U181" i="5" s="1"/>
  <c r="O182" i="5"/>
  <c r="U182" i="5" s="1"/>
  <c r="O183" i="5"/>
  <c r="U183" i="5" s="1"/>
  <c r="O184" i="5"/>
  <c r="U184" i="5" s="1"/>
  <c r="O185" i="5"/>
  <c r="U185" i="5" s="1"/>
  <c r="O186" i="5"/>
  <c r="U186" i="5" s="1"/>
  <c r="O187" i="5"/>
  <c r="U187" i="5" s="1"/>
  <c r="O188" i="5"/>
  <c r="U188" i="5" s="1"/>
  <c r="O189" i="5"/>
  <c r="U189" i="5" s="1"/>
  <c r="O190" i="5"/>
  <c r="O191" i="5"/>
  <c r="O192" i="5"/>
  <c r="U192" i="5" s="1"/>
  <c r="O6" i="5"/>
  <c r="U6" i="5" s="1"/>
  <c r="O7" i="5"/>
  <c r="U7" i="5" s="1"/>
  <c r="O8" i="5"/>
  <c r="O9" i="5"/>
  <c r="O10" i="5"/>
  <c r="U10" i="5" s="1"/>
  <c r="O11" i="5"/>
  <c r="U11" i="5" s="1"/>
  <c r="O12" i="5"/>
  <c r="O13" i="5"/>
  <c r="U13" i="5" s="1"/>
  <c r="O14" i="5"/>
  <c r="U14" i="5" s="1"/>
  <c r="O15" i="5"/>
  <c r="U15" i="5" s="1"/>
  <c r="O16" i="5"/>
  <c r="O17" i="5"/>
  <c r="O18" i="5"/>
  <c r="U18" i="5" s="1"/>
  <c r="O19" i="5"/>
  <c r="U19" i="5" s="1"/>
  <c r="O20" i="5"/>
  <c r="U20" i="5" s="1"/>
  <c r="O21" i="5"/>
  <c r="O22" i="5"/>
  <c r="U22" i="5" s="1"/>
  <c r="O23" i="5"/>
  <c r="U23" i="5" s="1"/>
  <c r="O24" i="5"/>
  <c r="U24" i="5" s="1"/>
  <c r="O25" i="5"/>
  <c r="O26" i="5"/>
  <c r="U26" i="5" s="1"/>
  <c r="O27" i="5"/>
  <c r="U27" i="5" s="1"/>
  <c r="O28" i="5"/>
  <c r="U28" i="5" s="1"/>
  <c r="O29" i="5"/>
  <c r="U29" i="5" s="1"/>
  <c r="O30" i="5"/>
  <c r="U30" i="5" s="1"/>
  <c r="O31" i="5"/>
  <c r="U31" i="5" s="1"/>
  <c r="O32" i="5"/>
  <c r="U32" i="5" s="1"/>
  <c r="O33" i="5"/>
  <c r="U33" i="5" s="1"/>
  <c r="O34" i="5"/>
  <c r="U34" i="5" s="1"/>
  <c r="O35" i="5"/>
  <c r="U35" i="5" s="1"/>
  <c r="O36" i="5"/>
  <c r="O37" i="5"/>
  <c r="U37" i="5" s="1"/>
  <c r="O38" i="5"/>
  <c r="U38" i="5" s="1"/>
  <c r="O39" i="5"/>
  <c r="U39" i="5" s="1"/>
  <c r="O40" i="5"/>
  <c r="O41" i="5"/>
  <c r="U41" i="5" s="1"/>
  <c r="O42" i="5"/>
  <c r="U42" i="5" s="1"/>
  <c r="O43" i="5"/>
  <c r="U43" i="5" s="1"/>
  <c r="O44" i="5"/>
  <c r="O45" i="5"/>
  <c r="U45" i="5" s="1"/>
  <c r="O46" i="5"/>
  <c r="U46" i="5" s="1"/>
  <c r="O47" i="5"/>
  <c r="U47" i="5" s="1"/>
  <c r="O48" i="5"/>
  <c r="O49" i="5"/>
  <c r="U49" i="5" s="1"/>
  <c r="O50" i="5"/>
  <c r="U50" i="5" s="1"/>
  <c r="O51" i="5"/>
  <c r="U51" i="5" s="1"/>
  <c r="O52" i="5"/>
  <c r="U52" i="5" s="1"/>
  <c r="O53" i="5"/>
  <c r="O54" i="5"/>
  <c r="U54" i="5" s="1"/>
  <c r="O55" i="5"/>
  <c r="U55" i="5" s="1"/>
  <c r="O56" i="5"/>
  <c r="U56" i="5" s="1"/>
  <c r="O57" i="5"/>
  <c r="O58" i="5"/>
  <c r="U58" i="5" s="1"/>
  <c r="O59" i="5"/>
  <c r="U59" i="5" s="1"/>
  <c r="O60" i="5"/>
  <c r="U60" i="5" s="1"/>
  <c r="O61" i="5"/>
  <c r="O62" i="5"/>
  <c r="U62" i="5" s="1"/>
  <c r="O63" i="5"/>
  <c r="U63" i="5" s="1"/>
  <c r="O64" i="5"/>
  <c r="O65" i="5"/>
  <c r="U65" i="5" s="1"/>
  <c r="O66" i="5"/>
  <c r="U66" i="5" s="1"/>
  <c r="O67" i="5"/>
  <c r="U67" i="5" s="1"/>
  <c r="O5" i="5"/>
  <c r="U5" i="5" s="1"/>
  <c r="O4" i="5"/>
  <c r="U4" i="5" s="1"/>
  <c r="O3" i="5"/>
  <c r="U3" i="5" s="1"/>
  <c r="M73" i="5"/>
  <c r="N73" i="5" s="1"/>
  <c r="Q73" i="5" s="1"/>
  <c r="T73" i="5" s="1"/>
  <c r="X73" i="5" s="1"/>
  <c r="L6" i="5"/>
  <c r="M6" i="5" s="1"/>
  <c r="N6" i="5" s="1"/>
  <c r="L7" i="5"/>
  <c r="M7" i="5" s="1"/>
  <c r="N7" i="5" s="1"/>
  <c r="P7" i="5" s="1"/>
  <c r="L8" i="5"/>
  <c r="M8" i="5" s="1"/>
  <c r="N8" i="5" s="1"/>
  <c r="L9" i="5"/>
  <c r="M9" i="5" s="1"/>
  <c r="N9" i="5" s="1"/>
  <c r="L10" i="5"/>
  <c r="M10" i="5" s="1"/>
  <c r="N10" i="5" s="1"/>
  <c r="L11" i="5"/>
  <c r="M11" i="5" s="1"/>
  <c r="N11" i="5" s="1"/>
  <c r="L12" i="5"/>
  <c r="M12" i="5" s="1"/>
  <c r="N12" i="5" s="1"/>
  <c r="L13" i="5"/>
  <c r="M13" i="5" s="1"/>
  <c r="N13" i="5" s="1"/>
  <c r="Q13" i="5" s="1"/>
  <c r="T13" i="5" s="1"/>
  <c r="X13" i="5" s="1"/>
  <c r="L14" i="5"/>
  <c r="M14" i="5" s="1"/>
  <c r="N14" i="5" s="1"/>
  <c r="L15" i="5"/>
  <c r="M15" i="5" s="1"/>
  <c r="N15" i="5" s="1"/>
  <c r="L16" i="5"/>
  <c r="M16" i="5" s="1"/>
  <c r="N16" i="5" s="1"/>
  <c r="L17" i="5"/>
  <c r="M17" i="5" s="1"/>
  <c r="N17" i="5" s="1"/>
  <c r="L18" i="5"/>
  <c r="M18" i="5" s="1"/>
  <c r="N18" i="5" s="1"/>
  <c r="L19" i="5"/>
  <c r="M19" i="5" s="1"/>
  <c r="N19" i="5" s="1"/>
  <c r="Q19" i="5" s="1"/>
  <c r="T19" i="5" s="1"/>
  <c r="L20" i="5"/>
  <c r="M20" i="5" s="1"/>
  <c r="N20" i="5" s="1"/>
  <c r="P20" i="5" s="1"/>
  <c r="L21" i="5"/>
  <c r="M21" i="5" s="1"/>
  <c r="N21" i="5" s="1"/>
  <c r="L22" i="5"/>
  <c r="M22" i="5" s="1"/>
  <c r="N22" i="5" s="1"/>
  <c r="L23" i="5"/>
  <c r="M23" i="5" s="1"/>
  <c r="N23" i="5" s="1"/>
  <c r="L24" i="5"/>
  <c r="M24" i="5" s="1"/>
  <c r="N24" i="5" s="1"/>
  <c r="Q24" i="5" s="1"/>
  <c r="T24" i="5" s="1"/>
  <c r="L25" i="5"/>
  <c r="M25" i="5" s="1"/>
  <c r="N25" i="5" s="1"/>
  <c r="L26" i="5"/>
  <c r="M26" i="5" s="1"/>
  <c r="N26" i="5" s="1"/>
  <c r="L27" i="5"/>
  <c r="M27" i="5" s="1"/>
  <c r="N27" i="5" s="1"/>
  <c r="L28" i="5"/>
  <c r="M28" i="5" s="1"/>
  <c r="N28" i="5" s="1"/>
  <c r="L29" i="5"/>
  <c r="M29" i="5" s="1"/>
  <c r="N29" i="5" s="1"/>
  <c r="Q29" i="5" s="1"/>
  <c r="T29" i="5" s="1"/>
  <c r="X29" i="5" s="1"/>
  <c r="L30" i="5"/>
  <c r="M30" i="5" s="1"/>
  <c r="N30" i="5" s="1"/>
  <c r="L31" i="5"/>
  <c r="M31" i="5" s="1"/>
  <c r="N31" i="5" s="1"/>
  <c r="L32" i="5"/>
  <c r="M32" i="5" s="1"/>
  <c r="N32" i="5" s="1"/>
  <c r="L33" i="5"/>
  <c r="M33" i="5" s="1"/>
  <c r="N33" i="5" s="1"/>
  <c r="L34" i="5"/>
  <c r="M34" i="5" s="1"/>
  <c r="N34" i="5" s="1"/>
  <c r="Q34" i="5" s="1"/>
  <c r="T34" i="5" s="1"/>
  <c r="L35" i="5"/>
  <c r="M35" i="5" s="1"/>
  <c r="N35" i="5" s="1"/>
  <c r="Q35" i="5" s="1"/>
  <c r="T35" i="5" s="1"/>
  <c r="L36" i="5"/>
  <c r="M36" i="5" s="1"/>
  <c r="N36" i="5" s="1"/>
  <c r="P36" i="5" s="1"/>
  <c r="L37" i="5"/>
  <c r="M37" i="5" s="1"/>
  <c r="N37" i="5" s="1"/>
  <c r="L38" i="5"/>
  <c r="M38" i="5" s="1"/>
  <c r="N38" i="5" s="1"/>
  <c r="L39" i="5"/>
  <c r="M39" i="5" s="1"/>
  <c r="N39" i="5" s="1"/>
  <c r="L40" i="5"/>
  <c r="M40" i="5" s="1"/>
  <c r="N40" i="5" s="1"/>
  <c r="L41" i="5"/>
  <c r="M41" i="5" s="1"/>
  <c r="N41" i="5" s="1"/>
  <c r="L42" i="5"/>
  <c r="M42" i="5" s="1"/>
  <c r="N42" i="5" s="1"/>
  <c r="L43" i="5"/>
  <c r="M43" i="5" s="1"/>
  <c r="N43" i="5" s="1"/>
  <c r="L44" i="5"/>
  <c r="M44" i="5" s="1"/>
  <c r="N44" i="5" s="1"/>
  <c r="P44" i="5" s="1"/>
  <c r="L45" i="5"/>
  <c r="M45" i="5" s="1"/>
  <c r="N45" i="5" s="1"/>
  <c r="L46" i="5"/>
  <c r="M46" i="5" s="1"/>
  <c r="N46" i="5" s="1"/>
  <c r="L47" i="5"/>
  <c r="M47" i="5" s="1"/>
  <c r="N47" i="5" s="1"/>
  <c r="P47" i="5" s="1"/>
  <c r="L48" i="5"/>
  <c r="M48" i="5" s="1"/>
  <c r="N48" i="5" s="1"/>
  <c r="L49" i="5"/>
  <c r="M49" i="5" s="1"/>
  <c r="N49" i="5" s="1"/>
  <c r="L50" i="5"/>
  <c r="M50" i="5" s="1"/>
  <c r="N50" i="5" s="1"/>
  <c r="L51" i="5"/>
  <c r="M51" i="5" s="1"/>
  <c r="N51" i="5" s="1"/>
  <c r="L52" i="5"/>
  <c r="M52" i="5" s="1"/>
  <c r="N52" i="5" s="1"/>
  <c r="L53" i="5"/>
  <c r="M53" i="5" s="1"/>
  <c r="N53" i="5" s="1"/>
  <c r="L54" i="5"/>
  <c r="M54" i="5" s="1"/>
  <c r="N54" i="5" s="1"/>
  <c r="L55" i="5"/>
  <c r="M55" i="5" s="1"/>
  <c r="N55" i="5" s="1"/>
  <c r="P55" i="5" s="1"/>
  <c r="L56" i="5"/>
  <c r="M56" i="5" s="1"/>
  <c r="N56" i="5" s="1"/>
  <c r="L57" i="5"/>
  <c r="M57" i="5" s="1"/>
  <c r="N57" i="5" s="1"/>
  <c r="L58" i="5"/>
  <c r="M58" i="5" s="1"/>
  <c r="N58" i="5" s="1"/>
  <c r="L59" i="5"/>
  <c r="M59" i="5" s="1"/>
  <c r="N59" i="5" s="1"/>
  <c r="L60" i="5"/>
  <c r="M60" i="5" s="1"/>
  <c r="N60" i="5" s="1"/>
  <c r="L61" i="5"/>
  <c r="M61" i="5" s="1"/>
  <c r="N61" i="5" s="1"/>
  <c r="L62" i="5"/>
  <c r="M62" i="5" s="1"/>
  <c r="N62" i="5" s="1"/>
  <c r="L63" i="5"/>
  <c r="M63" i="5" s="1"/>
  <c r="N63" i="5" s="1"/>
  <c r="L64" i="5"/>
  <c r="M64" i="5" s="1"/>
  <c r="N64" i="5" s="1"/>
  <c r="P64" i="5" s="1"/>
  <c r="L65" i="5"/>
  <c r="M65" i="5" s="1"/>
  <c r="N65" i="5" s="1"/>
  <c r="Q65" i="5" s="1"/>
  <c r="T65" i="5" s="1"/>
  <c r="L66" i="5"/>
  <c r="M66" i="5" s="1"/>
  <c r="N66" i="5" s="1"/>
  <c r="L67" i="5"/>
  <c r="M67" i="5" s="1"/>
  <c r="N67" i="5" s="1"/>
  <c r="P67" i="5" s="1"/>
  <c r="L68" i="5"/>
  <c r="M68" i="5" s="1"/>
  <c r="N68" i="5" s="1"/>
  <c r="L69" i="5"/>
  <c r="M69" i="5" s="1"/>
  <c r="N69" i="5" s="1"/>
  <c r="L70" i="5"/>
  <c r="M70" i="5" s="1"/>
  <c r="N70" i="5" s="1"/>
  <c r="P70" i="5" s="1"/>
  <c r="L71" i="5"/>
  <c r="M71" i="5" s="1"/>
  <c r="N71" i="5" s="1"/>
  <c r="P71" i="5" s="1"/>
  <c r="L72" i="5"/>
  <c r="M72" i="5" s="1"/>
  <c r="N72" i="5" s="1"/>
  <c r="L73" i="5"/>
  <c r="L74" i="5"/>
  <c r="M74" i="5" s="1"/>
  <c r="N74" i="5" s="1"/>
  <c r="L75" i="5"/>
  <c r="M75" i="5" s="1"/>
  <c r="N75" i="5" s="1"/>
  <c r="P75" i="5" s="1"/>
  <c r="L76" i="5"/>
  <c r="M76" i="5" s="1"/>
  <c r="N76" i="5" s="1"/>
  <c r="L77" i="5"/>
  <c r="M77" i="5" s="1"/>
  <c r="N77" i="5" s="1"/>
  <c r="L78" i="5"/>
  <c r="M78" i="5" s="1"/>
  <c r="N78" i="5" s="1"/>
  <c r="P78" i="5" s="1"/>
  <c r="L79" i="5"/>
  <c r="M79" i="5" s="1"/>
  <c r="N79" i="5" s="1"/>
  <c r="P79" i="5" s="1"/>
  <c r="L80" i="5"/>
  <c r="M80" i="5" s="1"/>
  <c r="N80" i="5" s="1"/>
  <c r="L81" i="5"/>
  <c r="M81" i="5" s="1"/>
  <c r="N81" i="5" s="1"/>
  <c r="L82" i="5"/>
  <c r="M82" i="5" s="1"/>
  <c r="N82" i="5" s="1"/>
  <c r="L83" i="5"/>
  <c r="M83" i="5" s="1"/>
  <c r="N83" i="5" s="1"/>
  <c r="L84" i="5"/>
  <c r="M84" i="5" s="1"/>
  <c r="N84" i="5" s="1"/>
  <c r="L85" i="5"/>
  <c r="M85" i="5" s="1"/>
  <c r="N85" i="5" s="1"/>
  <c r="L86" i="5"/>
  <c r="M86" i="5" s="1"/>
  <c r="N86" i="5" s="1"/>
  <c r="L87" i="5"/>
  <c r="M87" i="5" s="1"/>
  <c r="N87" i="5" s="1"/>
  <c r="L88" i="5"/>
  <c r="M88" i="5" s="1"/>
  <c r="N88" i="5" s="1"/>
  <c r="P88" i="5" s="1"/>
  <c r="L89" i="5"/>
  <c r="M89" i="5" s="1"/>
  <c r="N89" i="5" s="1"/>
  <c r="L90" i="5"/>
  <c r="M90" i="5" s="1"/>
  <c r="N90" i="5" s="1"/>
  <c r="L91" i="5"/>
  <c r="M91" i="5" s="1"/>
  <c r="N91" i="5" s="1"/>
  <c r="P91" i="5" s="1"/>
  <c r="L92" i="5"/>
  <c r="M92" i="5" s="1"/>
  <c r="N92" i="5" s="1"/>
  <c r="L93" i="5"/>
  <c r="M93" i="5" s="1"/>
  <c r="N93" i="5" s="1"/>
  <c r="Q93" i="5" s="1"/>
  <c r="T93" i="5" s="1"/>
  <c r="X93" i="5" s="1"/>
  <c r="L94" i="5"/>
  <c r="M94" i="5" s="1"/>
  <c r="N94" i="5" s="1"/>
  <c r="L95" i="5"/>
  <c r="M95" i="5" s="1"/>
  <c r="N95" i="5" s="1"/>
  <c r="L96" i="5"/>
  <c r="M96" i="5" s="1"/>
  <c r="N96" i="5" s="1"/>
  <c r="P96" i="5" s="1"/>
  <c r="L97" i="5"/>
  <c r="M97" i="5" s="1"/>
  <c r="N97" i="5" s="1"/>
  <c r="L98" i="5"/>
  <c r="M98" i="5" s="1"/>
  <c r="N98" i="5" s="1"/>
  <c r="P98" i="5" s="1"/>
  <c r="L99" i="5"/>
  <c r="M99" i="5" s="1"/>
  <c r="N99" i="5" s="1"/>
  <c r="L100" i="5"/>
  <c r="M100" i="5" s="1"/>
  <c r="N100" i="5" s="1"/>
  <c r="L101" i="5"/>
  <c r="M101" i="5" s="1"/>
  <c r="N101" i="5" s="1"/>
  <c r="L102" i="5"/>
  <c r="M102" i="5" s="1"/>
  <c r="N102" i="5" s="1"/>
  <c r="L103" i="5"/>
  <c r="M103" i="5" s="1"/>
  <c r="N103" i="5" s="1"/>
  <c r="L104" i="5"/>
  <c r="M104" i="5" s="1"/>
  <c r="N104" i="5" s="1"/>
  <c r="L105" i="5"/>
  <c r="M105" i="5" s="1"/>
  <c r="N105" i="5" s="1"/>
  <c r="L106" i="5"/>
  <c r="M106" i="5" s="1"/>
  <c r="N106" i="5" s="1"/>
  <c r="L107" i="5"/>
  <c r="M107" i="5" s="1"/>
  <c r="N107" i="5" s="1"/>
  <c r="L108" i="5"/>
  <c r="M108" i="5" s="1"/>
  <c r="N108" i="5" s="1"/>
  <c r="L109" i="5"/>
  <c r="M109" i="5" s="1"/>
  <c r="N109" i="5" s="1"/>
  <c r="Q109" i="5" s="1"/>
  <c r="T109" i="5" s="1"/>
  <c r="X109" i="5" s="1"/>
  <c r="M110" i="5"/>
  <c r="N110" i="5" s="1"/>
  <c r="L111" i="5"/>
  <c r="M111" i="5" s="1"/>
  <c r="N111" i="5" s="1"/>
  <c r="Q111" i="5" s="1"/>
  <c r="T111" i="5" s="1"/>
  <c r="X111" i="5" s="1"/>
  <c r="L112" i="5"/>
  <c r="M112" i="5" s="1"/>
  <c r="N112" i="5" s="1"/>
  <c r="L113" i="5"/>
  <c r="M113" i="5" s="1"/>
  <c r="N113" i="5" s="1"/>
  <c r="L114" i="5"/>
  <c r="M114" i="5" s="1"/>
  <c r="N114" i="5" s="1"/>
  <c r="L115" i="5"/>
  <c r="M115" i="5" s="1"/>
  <c r="N115" i="5" s="1"/>
  <c r="L116" i="5"/>
  <c r="M116" i="5" s="1"/>
  <c r="N116" i="5" s="1"/>
  <c r="L117" i="5"/>
  <c r="M117" i="5" s="1"/>
  <c r="N117" i="5" s="1"/>
  <c r="L118" i="5"/>
  <c r="M118" i="5" s="1"/>
  <c r="N118" i="5" s="1"/>
  <c r="L119" i="5"/>
  <c r="M119" i="5" s="1"/>
  <c r="N119" i="5" s="1"/>
  <c r="L120" i="5"/>
  <c r="M120" i="5" s="1"/>
  <c r="N120" i="5" s="1"/>
  <c r="L121" i="5"/>
  <c r="M121" i="5" s="1"/>
  <c r="N121" i="5" s="1"/>
  <c r="L122" i="5"/>
  <c r="M122" i="5" s="1"/>
  <c r="N122" i="5" s="1"/>
  <c r="P122" i="5" s="1"/>
  <c r="L123" i="5"/>
  <c r="M123" i="5" s="1"/>
  <c r="N123" i="5" s="1"/>
  <c r="L124" i="5"/>
  <c r="M124" i="5" s="1"/>
  <c r="N124" i="5" s="1"/>
  <c r="P124" i="5" s="1"/>
  <c r="L125" i="5"/>
  <c r="M125" i="5" s="1"/>
  <c r="N125" i="5" s="1"/>
  <c r="L126" i="5"/>
  <c r="M126" i="5" s="1"/>
  <c r="N126" i="5" s="1"/>
  <c r="L127" i="5"/>
  <c r="M127" i="5" s="1"/>
  <c r="N127" i="5" s="1"/>
  <c r="L128" i="5"/>
  <c r="M128" i="5" s="1"/>
  <c r="N128" i="5" s="1"/>
  <c r="L129" i="5"/>
  <c r="M129" i="5" s="1"/>
  <c r="N129" i="5" s="1"/>
  <c r="L130" i="5"/>
  <c r="M130" i="5" s="1"/>
  <c r="N130" i="5" s="1"/>
  <c r="L131" i="5"/>
  <c r="M131" i="5" s="1"/>
  <c r="N131" i="5" s="1"/>
  <c r="L132" i="5"/>
  <c r="M132" i="5" s="1"/>
  <c r="N132" i="5" s="1"/>
  <c r="L133" i="5"/>
  <c r="M133" i="5" s="1"/>
  <c r="N133" i="5" s="1"/>
  <c r="P133" i="5" s="1"/>
  <c r="L134" i="5"/>
  <c r="M134" i="5" s="1"/>
  <c r="N134" i="5" s="1"/>
  <c r="L135" i="5"/>
  <c r="M135" i="5" s="1"/>
  <c r="N135" i="5" s="1"/>
  <c r="Q135" i="5" s="1"/>
  <c r="T135" i="5" s="1"/>
  <c r="X135" i="5" s="1"/>
  <c r="L136" i="5"/>
  <c r="M136" i="5" s="1"/>
  <c r="N136" i="5" s="1"/>
  <c r="L137" i="5"/>
  <c r="M137" i="5" s="1"/>
  <c r="N137" i="5" s="1"/>
  <c r="L138" i="5"/>
  <c r="M138" i="5" s="1"/>
  <c r="N138" i="5" s="1"/>
  <c r="P138" i="5" s="1"/>
  <c r="L139" i="5"/>
  <c r="M139" i="5" s="1"/>
  <c r="N139" i="5" s="1"/>
  <c r="L140" i="5"/>
  <c r="M140" i="5" s="1"/>
  <c r="N140" i="5" s="1"/>
  <c r="P140" i="5" s="1"/>
  <c r="L141" i="5"/>
  <c r="M141" i="5" s="1"/>
  <c r="N141" i="5" s="1"/>
  <c r="L142" i="5"/>
  <c r="M142" i="5" s="1"/>
  <c r="N142" i="5" s="1"/>
  <c r="L143" i="5"/>
  <c r="M143" i="5" s="1"/>
  <c r="N143" i="5" s="1"/>
  <c r="L144" i="5"/>
  <c r="M144" i="5" s="1"/>
  <c r="N144" i="5" s="1"/>
  <c r="L145" i="5"/>
  <c r="M145" i="5" s="1"/>
  <c r="N145" i="5" s="1"/>
  <c r="L146" i="5"/>
  <c r="M146" i="5" s="1"/>
  <c r="N146" i="5" s="1"/>
  <c r="P146" i="5" s="1"/>
  <c r="L147" i="5"/>
  <c r="M147" i="5" s="1"/>
  <c r="N147" i="5" s="1"/>
  <c r="L148" i="5"/>
  <c r="M148" i="5" s="1"/>
  <c r="N148" i="5" s="1"/>
  <c r="L149" i="5"/>
  <c r="M149" i="5" s="1"/>
  <c r="N149" i="5" s="1"/>
  <c r="L150" i="5"/>
  <c r="M150" i="5" s="1"/>
  <c r="N150" i="5" s="1"/>
  <c r="L151" i="5"/>
  <c r="M151" i="5" s="1"/>
  <c r="N151" i="5" s="1"/>
  <c r="P151" i="5" s="1"/>
  <c r="L152" i="5"/>
  <c r="M152" i="5" s="1"/>
  <c r="N152" i="5" s="1"/>
  <c r="L153" i="5"/>
  <c r="M153" i="5" s="1"/>
  <c r="N153" i="5" s="1"/>
  <c r="L154" i="5"/>
  <c r="M154" i="5" s="1"/>
  <c r="N154" i="5" s="1"/>
  <c r="L155" i="5"/>
  <c r="M155" i="5" s="1"/>
  <c r="N155" i="5" s="1"/>
  <c r="L156" i="5"/>
  <c r="M156" i="5" s="1"/>
  <c r="N156" i="5" s="1"/>
  <c r="L157" i="5"/>
  <c r="M157" i="5" s="1"/>
  <c r="N157" i="5" s="1"/>
  <c r="L158" i="5"/>
  <c r="M158" i="5" s="1"/>
  <c r="N158" i="5" s="1"/>
  <c r="L159" i="5"/>
  <c r="M159" i="5" s="1"/>
  <c r="N159" i="5" s="1"/>
  <c r="L160" i="5"/>
  <c r="M160" i="5" s="1"/>
  <c r="N160" i="5" s="1"/>
  <c r="L161" i="5"/>
  <c r="M161" i="5" s="1"/>
  <c r="N161" i="5" s="1"/>
  <c r="L162" i="5"/>
  <c r="M162" i="5" s="1"/>
  <c r="N162" i="5" s="1"/>
  <c r="L163" i="5"/>
  <c r="M163" i="5" s="1"/>
  <c r="N163" i="5" s="1"/>
  <c r="P163" i="5" s="1"/>
  <c r="L164" i="5"/>
  <c r="M164" i="5" s="1"/>
  <c r="N164" i="5" s="1"/>
  <c r="L165" i="5"/>
  <c r="M165" i="5" s="1"/>
  <c r="N165" i="5" s="1"/>
  <c r="Q165" i="5" s="1"/>
  <c r="T165" i="5" s="1"/>
  <c r="L166" i="5"/>
  <c r="M166" i="5" s="1"/>
  <c r="N166" i="5" s="1"/>
  <c r="L167" i="5"/>
  <c r="M167" i="5" s="1"/>
  <c r="N167" i="5" s="1"/>
  <c r="L168" i="5"/>
  <c r="M168" i="5" s="1"/>
  <c r="N168" i="5" s="1"/>
  <c r="L169" i="5"/>
  <c r="M169" i="5" s="1"/>
  <c r="N169" i="5" s="1"/>
  <c r="L170" i="5"/>
  <c r="M170" i="5" s="1"/>
  <c r="N170" i="5" s="1"/>
  <c r="L171" i="5"/>
  <c r="M171" i="5" s="1"/>
  <c r="N171" i="5" s="1"/>
  <c r="Q171" i="5" s="1"/>
  <c r="T171" i="5" s="1"/>
  <c r="X171" i="5" s="1"/>
  <c r="L172" i="5"/>
  <c r="M172" i="5" s="1"/>
  <c r="N172" i="5" s="1"/>
  <c r="L173" i="5"/>
  <c r="M173" i="5" s="1"/>
  <c r="N173" i="5" s="1"/>
  <c r="L174" i="5"/>
  <c r="M174" i="5" s="1"/>
  <c r="N174" i="5" s="1"/>
  <c r="L175" i="5"/>
  <c r="M175" i="5" s="1"/>
  <c r="N175" i="5" s="1"/>
  <c r="L176" i="5"/>
  <c r="M176" i="5" s="1"/>
  <c r="N176" i="5" s="1"/>
  <c r="L177" i="5"/>
  <c r="M177" i="5" s="1"/>
  <c r="N177" i="5" s="1"/>
  <c r="L178" i="5"/>
  <c r="M178" i="5" s="1"/>
  <c r="N178" i="5" s="1"/>
  <c r="L179" i="5"/>
  <c r="M179" i="5" s="1"/>
  <c r="N179" i="5" s="1"/>
  <c r="P179" i="5" s="1"/>
  <c r="L180" i="5"/>
  <c r="M180" i="5" s="1"/>
  <c r="N180" i="5" s="1"/>
  <c r="L181" i="5"/>
  <c r="M181" i="5" s="1"/>
  <c r="N181" i="5" s="1"/>
  <c r="L182" i="5"/>
  <c r="M182" i="5" s="1"/>
  <c r="N182" i="5" s="1"/>
  <c r="L183" i="5"/>
  <c r="M183" i="5" s="1"/>
  <c r="N183" i="5" s="1"/>
  <c r="L184" i="5"/>
  <c r="M184" i="5" s="1"/>
  <c r="N184" i="5" s="1"/>
  <c r="L185" i="5"/>
  <c r="M185" i="5" s="1"/>
  <c r="N185" i="5" s="1"/>
  <c r="L186" i="5"/>
  <c r="M186" i="5" s="1"/>
  <c r="N186" i="5" s="1"/>
  <c r="L187" i="5"/>
  <c r="M187" i="5" s="1"/>
  <c r="N187" i="5" s="1"/>
  <c r="L188" i="5"/>
  <c r="M188" i="5" s="1"/>
  <c r="N188" i="5" s="1"/>
  <c r="L189" i="5"/>
  <c r="M189" i="5" s="1"/>
  <c r="N189" i="5" s="1"/>
  <c r="L190" i="5"/>
  <c r="M190" i="5" s="1"/>
  <c r="N190" i="5" s="1"/>
  <c r="L5" i="5"/>
  <c r="M5" i="5" s="1"/>
  <c r="N5" i="5" s="1"/>
  <c r="Q5" i="5" s="1"/>
  <c r="T5" i="5" s="1"/>
  <c r="X5" i="5" s="1"/>
  <c r="L4" i="5"/>
  <c r="M4" i="5" s="1"/>
  <c r="N4" i="5" s="1"/>
  <c r="Q4" i="5" s="1"/>
  <c r="T4" i="5" s="1"/>
  <c r="X4" i="5" s="1"/>
  <c r="L3" i="5"/>
  <c r="M3" i="5" s="1"/>
  <c r="N3" i="5" s="1"/>
  <c r="Q3" i="5" s="1"/>
  <c r="T3" i="5" s="1"/>
  <c r="X3" i="5" s="1"/>
  <c r="L191" i="5"/>
  <c r="M191" i="5" s="1"/>
  <c r="N191" i="5" s="1"/>
  <c r="L192" i="5"/>
  <c r="M192" i="5" s="1"/>
  <c r="N192" i="5" s="1"/>
  <c r="U8" i="5"/>
  <c r="U9" i="5"/>
  <c r="U12" i="5"/>
  <c r="U16" i="5"/>
  <c r="U17" i="5"/>
  <c r="U21" i="5"/>
  <c r="U25" i="5"/>
  <c r="U36" i="5"/>
  <c r="U40" i="5"/>
  <c r="U44" i="5"/>
  <c r="U48" i="5"/>
  <c r="U53" i="5"/>
  <c r="U57" i="5"/>
  <c r="U61" i="5"/>
  <c r="U64" i="5"/>
  <c r="U70" i="5"/>
  <c r="U71" i="5"/>
  <c r="U78" i="5"/>
  <c r="U79" i="5"/>
  <c r="U82" i="5"/>
  <c r="U91" i="5"/>
  <c r="U94" i="5"/>
  <c r="U95" i="5"/>
  <c r="U98" i="5"/>
  <c r="U99" i="5"/>
  <c r="U102" i="5"/>
  <c r="U103" i="5"/>
  <c r="U106" i="5"/>
  <c r="U115" i="5"/>
  <c r="U118" i="5"/>
  <c r="U119" i="5"/>
  <c r="U122" i="5"/>
  <c r="U123" i="5"/>
  <c r="U126" i="5"/>
  <c r="U127" i="5"/>
  <c r="U130" i="5"/>
  <c r="U134" i="5"/>
  <c r="U135" i="5"/>
  <c r="U138" i="5"/>
  <c r="U142" i="5"/>
  <c r="U150" i="5"/>
  <c r="U151" i="5"/>
  <c r="U154" i="5"/>
  <c r="U155" i="5"/>
  <c r="U159" i="5"/>
  <c r="U163" i="5"/>
  <c r="U175" i="5"/>
  <c r="U178" i="5"/>
  <c r="U179" i="5"/>
  <c r="U190" i="5"/>
  <c r="U191" i="5"/>
  <c r="R192" i="5"/>
  <c r="R191" i="5"/>
  <c r="R190" i="5"/>
  <c r="R189" i="5"/>
  <c r="R188" i="5"/>
  <c r="R187" i="5"/>
  <c r="R186" i="5"/>
  <c r="R185" i="5"/>
  <c r="R184" i="5"/>
  <c r="R183" i="5"/>
  <c r="R182" i="5"/>
  <c r="R181" i="5"/>
  <c r="R180" i="5"/>
  <c r="R179" i="5"/>
  <c r="R178" i="5"/>
  <c r="R177" i="5"/>
  <c r="R176" i="5"/>
  <c r="R175" i="5"/>
  <c r="R174" i="5"/>
  <c r="R173" i="5"/>
  <c r="R172" i="5"/>
  <c r="R171" i="5"/>
  <c r="R170" i="5"/>
  <c r="R169" i="5"/>
  <c r="R168" i="5"/>
  <c r="R167" i="5"/>
  <c r="R166" i="5"/>
  <c r="R165" i="5"/>
  <c r="R164" i="5"/>
  <c r="R163" i="5"/>
  <c r="R162" i="5"/>
  <c r="R161" i="5"/>
  <c r="R160" i="5"/>
  <c r="R159" i="5"/>
  <c r="R158" i="5"/>
  <c r="R152" i="5"/>
  <c r="R151" i="5"/>
  <c r="R150" i="5"/>
  <c r="R149" i="5"/>
  <c r="R148" i="5"/>
  <c r="R147" i="5"/>
  <c r="R146" i="5"/>
  <c r="R145" i="5"/>
  <c r="R144" i="5"/>
  <c r="R143" i="5"/>
  <c r="R142" i="5"/>
  <c r="R141" i="5"/>
  <c r="R140" i="5"/>
  <c r="R139" i="5"/>
  <c r="R138" i="5"/>
  <c r="R137" i="5"/>
  <c r="R136" i="5"/>
  <c r="R135" i="5"/>
  <c r="R134" i="5"/>
  <c r="R133" i="5"/>
  <c r="R132" i="5"/>
  <c r="R131" i="5"/>
  <c r="R130" i="5"/>
  <c r="R129" i="5"/>
  <c r="R128" i="5"/>
  <c r="R127" i="5"/>
  <c r="R126" i="5"/>
  <c r="R125" i="5"/>
  <c r="R124" i="5"/>
  <c r="R123" i="5"/>
  <c r="R122" i="5"/>
  <c r="R121" i="5"/>
  <c r="R120" i="5"/>
  <c r="R119" i="5"/>
  <c r="R118" i="5"/>
  <c r="R117" i="5"/>
  <c r="R116" i="5"/>
  <c r="R115" i="5"/>
  <c r="R114" i="5"/>
  <c r="R113" i="5"/>
  <c r="R112" i="5"/>
  <c r="R111" i="5"/>
  <c r="R110" i="5"/>
  <c r="R109" i="5"/>
  <c r="R108" i="5"/>
  <c r="R107" i="5"/>
  <c r="R106" i="5"/>
  <c r="R105" i="5"/>
  <c r="R104" i="5"/>
  <c r="R103" i="5"/>
  <c r="R102" i="5"/>
  <c r="R101" i="5"/>
  <c r="R100" i="5"/>
  <c r="R99" i="5"/>
  <c r="R98" i="5"/>
  <c r="R97" i="5"/>
  <c r="R96" i="5"/>
  <c r="R95" i="5"/>
  <c r="R94" i="5"/>
  <c r="R93" i="5"/>
  <c r="R92" i="5"/>
  <c r="R91" i="5"/>
  <c r="R90" i="5"/>
  <c r="R89" i="5"/>
  <c r="R88" i="5"/>
  <c r="R87" i="5"/>
  <c r="R86" i="5"/>
  <c r="R85" i="5"/>
  <c r="R84" i="5"/>
  <c r="R83" i="5"/>
  <c r="R82" i="5"/>
  <c r="R81" i="5"/>
  <c r="R80" i="5"/>
  <c r="R79" i="5"/>
  <c r="R78" i="5"/>
  <c r="R77" i="5"/>
  <c r="R76" i="5"/>
  <c r="R75" i="5"/>
  <c r="R74" i="5"/>
  <c r="R73" i="5"/>
  <c r="R72" i="5"/>
  <c r="R71" i="5"/>
  <c r="R70" i="5"/>
  <c r="R69" i="5"/>
  <c r="R68" i="5"/>
  <c r="R67" i="5"/>
  <c r="R66" i="5"/>
  <c r="R65" i="5"/>
  <c r="R64" i="5"/>
  <c r="R63" i="5"/>
  <c r="R62" i="5"/>
  <c r="R61" i="5"/>
  <c r="R60" i="5"/>
  <c r="R59" i="5"/>
  <c r="R58" i="5"/>
  <c r="R57" i="5"/>
  <c r="R56" i="5"/>
  <c r="R55" i="5"/>
  <c r="R54" i="5"/>
  <c r="R53" i="5"/>
  <c r="R52" i="5"/>
  <c r="R51" i="5"/>
  <c r="R50" i="5"/>
  <c r="R49" i="5"/>
  <c r="R48" i="5"/>
  <c r="R47" i="5"/>
  <c r="R46" i="5"/>
  <c r="R45" i="5"/>
  <c r="R44" i="5"/>
  <c r="R43" i="5"/>
  <c r="R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  <c r="R5" i="5"/>
  <c r="R4" i="5"/>
  <c r="R3" i="5"/>
  <c r="A178" i="5"/>
  <c r="A183" i="5" s="1"/>
  <c r="A188" i="5" s="1"/>
  <c r="A153" i="5"/>
  <c r="A158" i="5" s="1"/>
  <c r="A123" i="5"/>
  <c r="A128" i="5" s="1"/>
  <c r="A113" i="5"/>
  <c r="A38" i="5"/>
  <c r="Q12" i="5" l="1"/>
  <c r="T12" i="5" s="1"/>
  <c r="X12" i="5" s="1"/>
  <c r="P12" i="5"/>
  <c r="Q192" i="5"/>
  <c r="T192" i="5" s="1"/>
  <c r="X192" i="5" s="1"/>
  <c r="P192" i="5"/>
  <c r="Q191" i="5"/>
  <c r="T191" i="5" s="1"/>
  <c r="X191" i="5" s="1"/>
  <c r="P191" i="5"/>
  <c r="Z191" i="5" s="1"/>
  <c r="Q11" i="5"/>
  <c r="T11" i="5" s="1"/>
  <c r="X11" i="5" s="1"/>
  <c r="P11" i="5"/>
  <c r="P48" i="5"/>
  <c r="Q134" i="5"/>
  <c r="T134" i="5" s="1"/>
  <c r="P134" i="5"/>
  <c r="P135" i="5"/>
  <c r="Z135" i="5" s="1"/>
  <c r="Q136" i="5"/>
  <c r="T136" i="5" s="1"/>
  <c r="X136" i="5" s="1"/>
  <c r="P136" i="5"/>
  <c r="Z136" i="5" s="1"/>
  <c r="Q137" i="5"/>
  <c r="T137" i="5" s="1"/>
  <c r="X137" i="5" s="1"/>
  <c r="P137" i="5"/>
  <c r="Z137" i="5" s="1"/>
  <c r="P178" i="5"/>
  <c r="Q180" i="5"/>
  <c r="T180" i="5" s="1"/>
  <c r="X180" i="5" s="1"/>
  <c r="P180" i="5"/>
  <c r="Z180" i="5" s="1"/>
  <c r="Q181" i="5"/>
  <c r="T181" i="5" s="1"/>
  <c r="X181" i="5" s="1"/>
  <c r="P181" i="5"/>
  <c r="Z181" i="5" s="1"/>
  <c r="P182" i="5"/>
  <c r="Z182" i="5" s="1"/>
  <c r="P150" i="5"/>
  <c r="Z150" i="5" s="1"/>
  <c r="Q149" i="5"/>
  <c r="T149" i="5" s="1"/>
  <c r="X149" i="5" s="1"/>
  <c r="P149" i="5"/>
  <c r="Q148" i="5"/>
  <c r="T148" i="5" s="1"/>
  <c r="V148" i="5" s="1"/>
  <c r="W148" i="5" s="1"/>
  <c r="P148" i="5"/>
  <c r="Z148" i="5" s="1"/>
  <c r="Q152" i="5"/>
  <c r="T152" i="5" s="1"/>
  <c r="P152" i="5"/>
  <c r="Z152" i="5" s="1"/>
  <c r="Q130" i="5"/>
  <c r="T130" i="5" s="1"/>
  <c r="V130" i="5" s="1"/>
  <c r="W130" i="5" s="1"/>
  <c r="P130" i="5"/>
  <c r="Z130" i="5" s="1"/>
  <c r="Q132" i="5"/>
  <c r="T132" i="5" s="1"/>
  <c r="P132" i="5"/>
  <c r="Z132" i="5" s="1"/>
  <c r="Q131" i="5"/>
  <c r="T131" i="5" s="1"/>
  <c r="X131" i="5" s="1"/>
  <c r="P131" i="5"/>
  <c r="Z131" i="5" s="1"/>
  <c r="Q129" i="5"/>
  <c r="T129" i="5" s="1"/>
  <c r="X129" i="5" s="1"/>
  <c r="P129" i="5"/>
  <c r="Z129" i="5" s="1"/>
  <c r="Q128" i="5"/>
  <c r="T128" i="5" s="1"/>
  <c r="X128" i="5" s="1"/>
  <c r="P128" i="5"/>
  <c r="Z128" i="5" s="1"/>
  <c r="Q80" i="5"/>
  <c r="T80" i="5" s="1"/>
  <c r="X80" i="5" s="1"/>
  <c r="P80" i="5"/>
  <c r="Z80" i="5" s="1"/>
  <c r="Q81" i="5"/>
  <c r="T81" i="5" s="1"/>
  <c r="X81" i="5" s="1"/>
  <c r="P81" i="5"/>
  <c r="Z81" i="5" s="1"/>
  <c r="Q54" i="5"/>
  <c r="T54" i="5" s="1"/>
  <c r="X54" i="5" s="1"/>
  <c r="P54" i="5"/>
  <c r="Z54" i="5" s="1"/>
  <c r="Q25" i="5"/>
  <c r="T25" i="5" s="1"/>
  <c r="X25" i="5" s="1"/>
  <c r="P25" i="5"/>
  <c r="Z25" i="5" s="1"/>
  <c r="Q15" i="5"/>
  <c r="T15" i="5" s="1"/>
  <c r="V15" i="5" s="1"/>
  <c r="W15" i="5" s="1"/>
  <c r="P15" i="5"/>
  <c r="Z15" i="5" s="1"/>
  <c r="P93" i="5"/>
  <c r="Z93" i="5" s="1"/>
  <c r="P24" i="5"/>
  <c r="Q23" i="5"/>
  <c r="T23" i="5" s="1"/>
  <c r="X23" i="5" s="1"/>
  <c r="P23" i="5"/>
  <c r="P27" i="5"/>
  <c r="Z27" i="5" s="1"/>
  <c r="Q26" i="5"/>
  <c r="T26" i="5" s="1"/>
  <c r="X26" i="5" s="1"/>
  <c r="P26" i="5"/>
  <c r="Z26" i="5" s="1"/>
  <c r="P16" i="5"/>
  <c r="Z16" i="5" s="1"/>
  <c r="Q17" i="5"/>
  <c r="T17" i="5" s="1"/>
  <c r="X17" i="5" s="1"/>
  <c r="P17" i="5"/>
  <c r="Z17" i="5" s="1"/>
  <c r="P13" i="5"/>
  <c r="Z13" i="5" s="1"/>
  <c r="Q14" i="5"/>
  <c r="T14" i="5" s="1"/>
  <c r="V14" i="5" s="1"/>
  <c r="W14" i="5" s="1"/>
  <c r="P14" i="5"/>
  <c r="Q10" i="5"/>
  <c r="T10" i="5" s="1"/>
  <c r="X10" i="5" s="1"/>
  <c r="P10" i="5"/>
  <c r="Z10" i="5" s="1"/>
  <c r="Q9" i="5"/>
  <c r="T9" i="5" s="1"/>
  <c r="X9" i="5" s="1"/>
  <c r="P9" i="5"/>
  <c r="Z9" i="5" s="1"/>
  <c r="Q8" i="5"/>
  <c r="T8" i="5" s="1"/>
  <c r="X8" i="5" s="1"/>
  <c r="P8" i="5"/>
  <c r="Z8" i="5" s="1"/>
  <c r="P95" i="5"/>
  <c r="P94" i="5"/>
  <c r="Z94" i="5" s="1"/>
  <c r="Q97" i="5"/>
  <c r="T97" i="5" s="1"/>
  <c r="X97" i="5" s="1"/>
  <c r="P97" i="5"/>
  <c r="Z97" i="5" s="1"/>
  <c r="Q107" i="5"/>
  <c r="T107" i="5" s="1"/>
  <c r="X107" i="5" s="1"/>
  <c r="P107" i="5"/>
  <c r="Z107" i="5" s="1"/>
  <c r="Q106" i="5"/>
  <c r="T106" i="5" s="1"/>
  <c r="V106" i="5" s="1"/>
  <c r="W106" i="5" s="1"/>
  <c r="P106" i="5"/>
  <c r="Z106" i="5" s="1"/>
  <c r="Q105" i="5"/>
  <c r="T105" i="5" s="1"/>
  <c r="X105" i="5" s="1"/>
  <c r="P105" i="5"/>
  <c r="Q104" i="5"/>
  <c r="T104" i="5" s="1"/>
  <c r="X104" i="5" s="1"/>
  <c r="P104" i="5"/>
  <c r="Z104" i="5" s="1"/>
  <c r="Q103" i="5"/>
  <c r="T103" i="5" s="1"/>
  <c r="X103" i="5" s="1"/>
  <c r="P103" i="5"/>
  <c r="P100" i="5"/>
  <c r="Q99" i="5"/>
  <c r="T99" i="5" s="1"/>
  <c r="X99" i="5" s="1"/>
  <c r="P99" i="5"/>
  <c r="Z99" i="5" s="1"/>
  <c r="Q101" i="5"/>
  <c r="T101" i="5" s="1"/>
  <c r="X101" i="5" s="1"/>
  <c r="P101" i="5"/>
  <c r="Z101" i="5" s="1"/>
  <c r="P102" i="5"/>
  <c r="Z102" i="5" s="1"/>
  <c r="P110" i="5"/>
  <c r="Z110" i="5" s="1"/>
  <c r="Q112" i="5"/>
  <c r="T112" i="5" s="1"/>
  <c r="X112" i="5" s="1"/>
  <c r="P112" i="5"/>
  <c r="Z112" i="5" s="1"/>
  <c r="P111" i="5"/>
  <c r="Z111" i="5" s="1"/>
  <c r="P109" i="5"/>
  <c r="Z109" i="5" s="1"/>
  <c r="Q108" i="5"/>
  <c r="T108" i="5" s="1"/>
  <c r="X108" i="5" s="1"/>
  <c r="P108" i="5"/>
  <c r="Z108" i="5" s="1"/>
  <c r="Q89" i="5"/>
  <c r="T89" i="5" s="1"/>
  <c r="X89" i="5" s="1"/>
  <c r="P89" i="5"/>
  <c r="Z89" i="5" s="1"/>
  <c r="P90" i="5"/>
  <c r="Z90" i="5" s="1"/>
  <c r="Q92" i="5"/>
  <c r="T92" i="5" s="1"/>
  <c r="X92" i="5" s="1"/>
  <c r="P92" i="5"/>
  <c r="Q84" i="5"/>
  <c r="T84" i="5" s="1"/>
  <c r="X84" i="5" s="1"/>
  <c r="P84" i="5"/>
  <c r="Z84" i="5" s="1"/>
  <c r="Q85" i="5"/>
  <c r="T85" i="5" s="1"/>
  <c r="X85" i="5" s="1"/>
  <c r="P85" i="5"/>
  <c r="Z85" i="5" s="1"/>
  <c r="Q86" i="5"/>
  <c r="T86" i="5" s="1"/>
  <c r="X86" i="5" s="1"/>
  <c r="P86" i="5"/>
  <c r="Z86" i="5" s="1"/>
  <c r="Q87" i="5"/>
  <c r="T87" i="5" s="1"/>
  <c r="X87" i="5" s="1"/>
  <c r="P87" i="5"/>
  <c r="Z87" i="5" s="1"/>
  <c r="P83" i="5"/>
  <c r="Z83" i="5" s="1"/>
  <c r="Q82" i="5"/>
  <c r="T82" i="5" s="1"/>
  <c r="V82" i="5" s="1"/>
  <c r="W82" i="5" s="1"/>
  <c r="P82" i="5"/>
  <c r="Z82" i="5" s="1"/>
  <c r="P73" i="5"/>
  <c r="Z73" i="5" s="1"/>
  <c r="Q74" i="5"/>
  <c r="T74" i="5" s="1"/>
  <c r="V74" i="5" s="1"/>
  <c r="W74" i="5" s="1"/>
  <c r="P74" i="5"/>
  <c r="Z74" i="5" s="1"/>
  <c r="P76" i="5"/>
  <c r="Z76" i="5" s="1"/>
  <c r="Q77" i="5"/>
  <c r="T77" i="5" s="1"/>
  <c r="X77" i="5" s="1"/>
  <c r="P77" i="5"/>
  <c r="Z77" i="5" s="1"/>
  <c r="Q72" i="5"/>
  <c r="T72" i="5" s="1"/>
  <c r="V72" i="5" s="1"/>
  <c r="W72" i="5" s="1"/>
  <c r="P72" i="5"/>
  <c r="Z72" i="5" s="1"/>
  <c r="Q69" i="5"/>
  <c r="T69" i="5" s="1"/>
  <c r="V69" i="5" s="1"/>
  <c r="W69" i="5" s="1"/>
  <c r="P69" i="5"/>
  <c r="Z69" i="5" s="1"/>
  <c r="Q68" i="5"/>
  <c r="T68" i="5" s="1"/>
  <c r="X68" i="5" s="1"/>
  <c r="P68" i="5"/>
  <c r="P65" i="5"/>
  <c r="Z65" i="5" s="1"/>
  <c r="Q63" i="5"/>
  <c r="T63" i="5" s="1"/>
  <c r="X63" i="5" s="1"/>
  <c r="P63" i="5"/>
  <c r="Z63" i="5" s="1"/>
  <c r="Q66" i="5"/>
  <c r="T66" i="5" s="1"/>
  <c r="X66" i="5" s="1"/>
  <c r="P66" i="5"/>
  <c r="Z66" i="5" s="1"/>
  <c r="Q58" i="5"/>
  <c r="T58" i="5" s="1"/>
  <c r="X58" i="5" s="1"/>
  <c r="P58" i="5"/>
  <c r="Z58" i="5" s="1"/>
  <c r="P60" i="5"/>
  <c r="Z60" i="5" s="1"/>
  <c r="Q59" i="5"/>
  <c r="T59" i="5" s="1"/>
  <c r="X59" i="5" s="1"/>
  <c r="P59" i="5"/>
  <c r="Z59" i="5" s="1"/>
  <c r="Q61" i="5"/>
  <c r="T61" i="5" s="1"/>
  <c r="X61" i="5" s="1"/>
  <c r="P61" i="5"/>
  <c r="Z61" i="5" s="1"/>
  <c r="Q62" i="5"/>
  <c r="T62" i="5" s="1"/>
  <c r="X62" i="5" s="1"/>
  <c r="P62" i="5"/>
  <c r="Q56" i="5"/>
  <c r="T56" i="5" s="1"/>
  <c r="V56" i="5" s="1"/>
  <c r="W56" i="5" s="1"/>
  <c r="P56" i="5"/>
  <c r="Z56" i="5" s="1"/>
  <c r="Q57" i="5"/>
  <c r="T57" i="5" s="1"/>
  <c r="X57" i="5" s="1"/>
  <c r="P57" i="5"/>
  <c r="Z57" i="5" s="1"/>
  <c r="Q53" i="5"/>
  <c r="T53" i="5" s="1"/>
  <c r="X53" i="5" s="1"/>
  <c r="P53" i="5"/>
  <c r="Z53" i="5" s="1"/>
  <c r="Q50" i="5"/>
  <c r="T50" i="5" s="1"/>
  <c r="V50" i="5" s="1"/>
  <c r="W50" i="5" s="1"/>
  <c r="P50" i="5"/>
  <c r="P52" i="5"/>
  <c r="Z52" i="5" s="1"/>
  <c r="Q51" i="5"/>
  <c r="T51" i="5" s="1"/>
  <c r="X51" i="5" s="1"/>
  <c r="P51" i="5"/>
  <c r="Q49" i="5"/>
  <c r="T49" i="5" s="1"/>
  <c r="X49" i="5" s="1"/>
  <c r="P49" i="5"/>
  <c r="Z49" i="5" s="1"/>
  <c r="Q43" i="5"/>
  <c r="T43" i="5" s="1"/>
  <c r="V43" i="5" s="1"/>
  <c r="W43" i="5" s="1"/>
  <c r="P43" i="5"/>
  <c r="Z43" i="5" s="1"/>
  <c r="Q45" i="5"/>
  <c r="T45" i="5" s="1"/>
  <c r="X45" i="5" s="1"/>
  <c r="P45" i="5"/>
  <c r="Q46" i="5"/>
  <c r="T46" i="5" s="1"/>
  <c r="X46" i="5" s="1"/>
  <c r="P46" i="5"/>
  <c r="Z46" i="5" s="1"/>
  <c r="Q117" i="5"/>
  <c r="T117" i="5" s="1"/>
  <c r="V117" i="5" s="1"/>
  <c r="W117" i="5" s="1"/>
  <c r="P117" i="5"/>
  <c r="Z117" i="5" s="1"/>
  <c r="Q116" i="5"/>
  <c r="T116" i="5" s="1"/>
  <c r="V116" i="5" s="1"/>
  <c r="W116" i="5" s="1"/>
  <c r="P116" i="5"/>
  <c r="Z116" i="5" s="1"/>
  <c r="Q115" i="5"/>
  <c r="T115" i="5" s="1"/>
  <c r="V115" i="5" s="1"/>
  <c r="W115" i="5" s="1"/>
  <c r="P115" i="5"/>
  <c r="Z115" i="5" s="1"/>
  <c r="P114" i="5"/>
  <c r="Z114" i="5" s="1"/>
  <c r="Q113" i="5"/>
  <c r="T113" i="5" s="1"/>
  <c r="X113" i="5" s="1"/>
  <c r="P113" i="5"/>
  <c r="Z113" i="5" s="1"/>
  <c r="P167" i="5"/>
  <c r="Z167" i="5" s="1"/>
  <c r="P166" i="5"/>
  <c r="Z166" i="5" s="1"/>
  <c r="Q118" i="5"/>
  <c r="T118" i="5" s="1"/>
  <c r="X118" i="5" s="1"/>
  <c r="P118" i="5"/>
  <c r="Z118" i="5" s="1"/>
  <c r="Q119" i="5"/>
  <c r="T119" i="5" s="1"/>
  <c r="V119" i="5" s="1"/>
  <c r="W119" i="5" s="1"/>
  <c r="P119" i="5"/>
  <c r="Z119" i="5" s="1"/>
  <c r="Q120" i="5"/>
  <c r="T120" i="5" s="1"/>
  <c r="X120" i="5" s="1"/>
  <c r="P120" i="5"/>
  <c r="Z120" i="5" s="1"/>
  <c r="Q121" i="5"/>
  <c r="T121" i="5" s="1"/>
  <c r="V121" i="5" s="1"/>
  <c r="W121" i="5" s="1"/>
  <c r="P121" i="5"/>
  <c r="Z121" i="5" s="1"/>
  <c r="Q123" i="5"/>
  <c r="T123" i="5" s="1"/>
  <c r="X123" i="5" s="1"/>
  <c r="P123" i="5"/>
  <c r="Z123" i="5" s="1"/>
  <c r="P126" i="5"/>
  <c r="Z126" i="5" s="1"/>
  <c r="Q127" i="5"/>
  <c r="T127" i="5" s="1"/>
  <c r="X127" i="5" s="1"/>
  <c r="P127" i="5"/>
  <c r="Z127" i="5" s="1"/>
  <c r="Q125" i="5"/>
  <c r="T125" i="5" s="1"/>
  <c r="X125" i="5" s="1"/>
  <c r="P125" i="5"/>
  <c r="Z125" i="5" s="1"/>
  <c r="P39" i="5"/>
  <c r="Z39" i="5" s="1"/>
  <c r="Q40" i="5"/>
  <c r="T40" i="5" s="1"/>
  <c r="V40" i="5" s="1"/>
  <c r="W40" i="5" s="1"/>
  <c r="P40" i="5"/>
  <c r="Z40" i="5" s="1"/>
  <c r="Q41" i="5"/>
  <c r="T41" i="5" s="1"/>
  <c r="X41" i="5" s="1"/>
  <c r="P41" i="5"/>
  <c r="Z41" i="5" s="1"/>
  <c r="Q42" i="5"/>
  <c r="T42" i="5" s="1"/>
  <c r="X42" i="5" s="1"/>
  <c r="P42" i="5"/>
  <c r="P35" i="5"/>
  <c r="P34" i="5"/>
  <c r="Z34" i="5" s="1"/>
  <c r="Q38" i="5"/>
  <c r="T38" i="5" s="1"/>
  <c r="V38" i="5" s="1"/>
  <c r="W38" i="5" s="1"/>
  <c r="P38" i="5"/>
  <c r="Z38" i="5" s="1"/>
  <c r="Q37" i="5"/>
  <c r="T37" i="5" s="1"/>
  <c r="X37" i="5" s="1"/>
  <c r="P37" i="5"/>
  <c r="Z37" i="5" s="1"/>
  <c r="Q30" i="5"/>
  <c r="T30" i="5" s="1"/>
  <c r="X30" i="5" s="1"/>
  <c r="P30" i="5"/>
  <c r="Z30" i="5" s="1"/>
  <c r="P32" i="5"/>
  <c r="Z32" i="5" s="1"/>
  <c r="P31" i="5"/>
  <c r="Z31" i="5" s="1"/>
  <c r="Q33" i="5"/>
  <c r="T33" i="5" s="1"/>
  <c r="X33" i="5" s="1"/>
  <c r="P33" i="5"/>
  <c r="Z33" i="5" s="1"/>
  <c r="P28" i="5"/>
  <c r="Z28" i="5" s="1"/>
  <c r="P29" i="5"/>
  <c r="Z29" i="5" s="1"/>
  <c r="Q22" i="5"/>
  <c r="T22" i="5" s="1"/>
  <c r="X22" i="5" s="1"/>
  <c r="P22" i="5"/>
  <c r="Z22" i="5" s="1"/>
  <c r="Q21" i="5"/>
  <c r="T21" i="5" s="1"/>
  <c r="X21" i="5" s="1"/>
  <c r="P21" i="5"/>
  <c r="Z21" i="5" s="1"/>
  <c r="P19" i="5"/>
  <c r="Z19" i="5" s="1"/>
  <c r="Q18" i="5"/>
  <c r="T18" i="5" s="1"/>
  <c r="X18" i="5" s="1"/>
  <c r="P18" i="5"/>
  <c r="Z18" i="5" s="1"/>
  <c r="Q141" i="5"/>
  <c r="T141" i="5" s="1"/>
  <c r="X141" i="5" s="1"/>
  <c r="P141" i="5"/>
  <c r="Z141" i="5" s="1"/>
  <c r="P142" i="5"/>
  <c r="Z142" i="5" s="1"/>
  <c r="Q139" i="5"/>
  <c r="T139" i="5" s="1"/>
  <c r="V139" i="5" s="1"/>
  <c r="W139" i="5" s="1"/>
  <c r="P139" i="5"/>
  <c r="Z139" i="5" s="1"/>
  <c r="Q143" i="5"/>
  <c r="T143" i="5" s="1"/>
  <c r="X143" i="5" s="1"/>
  <c r="P143" i="5"/>
  <c r="Z143" i="5" s="1"/>
  <c r="Q144" i="5"/>
  <c r="T144" i="5" s="1"/>
  <c r="X144" i="5" s="1"/>
  <c r="P144" i="5"/>
  <c r="Z144" i="5" s="1"/>
  <c r="Q145" i="5"/>
  <c r="T145" i="5" s="1"/>
  <c r="V145" i="5" s="1"/>
  <c r="W145" i="5" s="1"/>
  <c r="P145" i="5"/>
  <c r="P147" i="5"/>
  <c r="Q153" i="5"/>
  <c r="T153" i="5" s="1"/>
  <c r="V153" i="5" s="1"/>
  <c r="W153" i="5" s="1"/>
  <c r="P153" i="5"/>
  <c r="Z153" i="5" s="1"/>
  <c r="P154" i="5"/>
  <c r="Z154" i="5" s="1"/>
  <c r="Q155" i="5"/>
  <c r="T155" i="5" s="1"/>
  <c r="X155" i="5" s="1"/>
  <c r="P155" i="5"/>
  <c r="Z155" i="5" s="1"/>
  <c r="Q156" i="5"/>
  <c r="P156" i="5"/>
  <c r="Z156" i="5" s="1"/>
  <c r="Q157" i="5"/>
  <c r="T157" i="5" s="1"/>
  <c r="X157" i="5" s="1"/>
  <c r="P157" i="5"/>
  <c r="Z157" i="5" s="1"/>
  <c r="P162" i="5"/>
  <c r="Z162" i="5" s="1"/>
  <c r="Q161" i="5"/>
  <c r="T161" i="5" s="1"/>
  <c r="X161" i="5" s="1"/>
  <c r="P161" i="5"/>
  <c r="Z161" i="5" s="1"/>
  <c r="Q160" i="5"/>
  <c r="T160" i="5" s="1"/>
  <c r="V160" i="5" s="1"/>
  <c r="W160" i="5" s="1"/>
  <c r="P160" i="5"/>
  <c r="Z160" i="5" s="1"/>
  <c r="Q159" i="5"/>
  <c r="T159" i="5" s="1"/>
  <c r="X159" i="5" s="1"/>
  <c r="P159" i="5"/>
  <c r="Z159" i="5" s="1"/>
  <c r="P158" i="5"/>
  <c r="Z158" i="5" s="1"/>
  <c r="P165" i="5"/>
  <c r="Z165" i="5" s="1"/>
  <c r="Q164" i="5"/>
  <c r="T164" i="5" s="1"/>
  <c r="X164" i="5" s="1"/>
  <c r="P164" i="5"/>
  <c r="Z164" i="5" s="1"/>
  <c r="P171" i="5"/>
  <c r="Z171" i="5" s="1"/>
  <c r="Q172" i="5"/>
  <c r="T172" i="5" s="1"/>
  <c r="P172" i="5"/>
  <c r="Z172" i="5" s="1"/>
  <c r="P170" i="5"/>
  <c r="Z170" i="5" s="1"/>
  <c r="Q169" i="5"/>
  <c r="T169" i="5" s="1"/>
  <c r="X169" i="5" s="1"/>
  <c r="P169" i="5"/>
  <c r="Z169" i="5" s="1"/>
  <c r="Q168" i="5"/>
  <c r="S168" i="5" s="1"/>
  <c r="AA168" i="5" s="1"/>
  <c r="P168" i="5"/>
  <c r="Z168" i="5" s="1"/>
  <c r="Q173" i="5"/>
  <c r="T173" i="5" s="1"/>
  <c r="X173" i="5" s="1"/>
  <c r="P173" i="5"/>
  <c r="P174" i="5"/>
  <c r="Z174" i="5" s="1"/>
  <c r="Q175" i="5"/>
  <c r="T175" i="5" s="1"/>
  <c r="X175" i="5" s="1"/>
  <c r="P175" i="5"/>
  <c r="Z175" i="5" s="1"/>
  <c r="Q176" i="5"/>
  <c r="T176" i="5" s="1"/>
  <c r="V176" i="5" s="1"/>
  <c r="W176" i="5" s="1"/>
  <c r="P176" i="5"/>
  <c r="Z176" i="5" s="1"/>
  <c r="Q177" i="5"/>
  <c r="T177" i="5" s="1"/>
  <c r="V177" i="5" s="1"/>
  <c r="W177" i="5" s="1"/>
  <c r="P177" i="5"/>
  <c r="Z177" i="5" s="1"/>
  <c r="P183" i="5"/>
  <c r="Q184" i="5"/>
  <c r="T184" i="5" s="1"/>
  <c r="P184" i="5"/>
  <c r="Z184" i="5" s="1"/>
  <c r="Q185" i="5"/>
  <c r="T185" i="5" s="1"/>
  <c r="X185" i="5" s="1"/>
  <c r="P185" i="5"/>
  <c r="Z185" i="5" s="1"/>
  <c r="Z186" i="5"/>
  <c r="P186" i="5"/>
  <c r="Q187" i="5"/>
  <c r="T187" i="5" s="1"/>
  <c r="X187" i="5" s="1"/>
  <c r="P187" i="5"/>
  <c r="Q188" i="5"/>
  <c r="T188" i="5" s="1"/>
  <c r="P188" i="5"/>
  <c r="Z188" i="5" s="1"/>
  <c r="Q189" i="5"/>
  <c r="T189" i="5" s="1"/>
  <c r="X189" i="5" s="1"/>
  <c r="P189" i="5"/>
  <c r="Z189" i="5" s="1"/>
  <c r="P190" i="5"/>
  <c r="Z190" i="5" s="1"/>
  <c r="P6" i="5"/>
  <c r="Z6" i="5" s="1"/>
  <c r="P4" i="5"/>
  <c r="Z4" i="5" s="1"/>
  <c r="P5" i="5"/>
  <c r="Z5" i="5" s="1"/>
  <c r="P3" i="5"/>
  <c r="Z3" i="5" s="1"/>
  <c r="V30" i="5"/>
  <c r="W30" i="5" s="1"/>
  <c r="V137" i="5"/>
  <c r="W137" i="5" s="1"/>
  <c r="Y137" i="5" s="1"/>
  <c r="AB137" i="5" s="1"/>
  <c r="V35" i="5"/>
  <c r="W35" i="5" s="1"/>
  <c r="V19" i="5"/>
  <c r="W19" i="5" s="1"/>
  <c r="S34" i="5"/>
  <c r="AA34" i="5" s="1"/>
  <c r="S62" i="5"/>
  <c r="AA62" i="5" s="1"/>
  <c r="V132" i="5"/>
  <c r="W132" i="5" s="1"/>
  <c r="V24" i="5"/>
  <c r="W24" i="5" s="1"/>
  <c r="S26" i="5"/>
  <c r="AA26" i="5" s="1"/>
  <c r="Q55" i="5"/>
  <c r="T55" i="5" s="1"/>
  <c r="V55" i="5" s="1"/>
  <c r="W55" i="5" s="1"/>
  <c r="Z55" i="5"/>
  <c r="Q47" i="5"/>
  <c r="T47" i="5" s="1"/>
  <c r="Z47" i="5"/>
  <c r="Q39" i="5"/>
  <c r="T39" i="5" s="1"/>
  <c r="V39" i="5" s="1"/>
  <c r="W39" i="5" s="1"/>
  <c r="Q31" i="5"/>
  <c r="T31" i="5" s="1"/>
  <c r="Q27" i="5"/>
  <c r="T27" i="5" s="1"/>
  <c r="S135" i="5"/>
  <c r="AA135" i="5" s="1"/>
  <c r="V34" i="5"/>
  <c r="W34" i="5" s="1"/>
  <c r="V165" i="5"/>
  <c r="W165" i="5" s="1"/>
  <c r="V65" i="5"/>
  <c r="W65" i="5" s="1"/>
  <c r="X34" i="5"/>
  <c r="S19" i="5"/>
  <c r="AA19" i="5" s="1"/>
  <c r="S35" i="5"/>
  <c r="AA35" i="5" s="1"/>
  <c r="S51" i="5"/>
  <c r="AA51" i="5" s="1"/>
  <c r="Z23" i="5"/>
  <c r="Q64" i="5"/>
  <c r="T64" i="5" s="1"/>
  <c r="X64" i="5" s="1"/>
  <c r="Z64" i="5"/>
  <c r="Q52" i="5"/>
  <c r="T52" i="5" s="1"/>
  <c r="Q48" i="5"/>
  <c r="T48" i="5" s="1"/>
  <c r="Z48" i="5"/>
  <c r="Q44" i="5"/>
  <c r="T44" i="5" s="1"/>
  <c r="Z44" i="5"/>
  <c r="Q36" i="5"/>
  <c r="T36" i="5" s="1"/>
  <c r="Z36" i="5"/>
  <c r="Q32" i="5"/>
  <c r="T32" i="5" s="1"/>
  <c r="Q28" i="5"/>
  <c r="T28" i="5" s="1"/>
  <c r="Q20" i="5"/>
  <c r="T20" i="5" s="1"/>
  <c r="Z20" i="5"/>
  <c r="Q16" i="5"/>
  <c r="T16" i="5" s="1"/>
  <c r="V45" i="5"/>
  <c r="W45" i="5" s="1"/>
  <c r="Y45" i="5" s="1"/>
  <c r="AB45" i="5" s="1"/>
  <c r="V29" i="5"/>
  <c r="W29" i="5" s="1"/>
  <c r="Y29" i="5" s="1"/>
  <c r="AB29" i="5" s="1"/>
  <c r="V13" i="5"/>
  <c r="W13" i="5" s="1"/>
  <c r="Y13" i="5" s="1"/>
  <c r="AB13" i="5" s="1"/>
  <c r="X132" i="5"/>
  <c r="X35" i="5"/>
  <c r="X19" i="5"/>
  <c r="S13" i="5"/>
  <c r="AA13" i="5" s="1"/>
  <c r="S21" i="5"/>
  <c r="AA21" i="5" s="1"/>
  <c r="S29" i="5"/>
  <c r="AA29" i="5" s="1"/>
  <c r="S33" i="5"/>
  <c r="AA33" i="5" s="1"/>
  <c r="S65" i="5"/>
  <c r="AA65" i="5" s="1"/>
  <c r="S93" i="5"/>
  <c r="AA93" i="5" s="1"/>
  <c r="AC93" i="5" s="1"/>
  <c r="Z45" i="5"/>
  <c r="V113" i="5"/>
  <c r="W113" i="5" s="1"/>
  <c r="Y113" i="5" s="1"/>
  <c r="AB113" i="5" s="1"/>
  <c r="X24" i="5"/>
  <c r="Z51" i="5"/>
  <c r="Z35" i="5"/>
  <c r="Z134" i="5"/>
  <c r="Z24" i="5"/>
  <c r="S24" i="5"/>
  <c r="AA24" i="5" s="1"/>
  <c r="S68" i="5"/>
  <c r="AA68" i="5" s="1"/>
  <c r="S132" i="5"/>
  <c r="AA132" i="5" s="1"/>
  <c r="V135" i="5"/>
  <c r="W135" i="5" s="1"/>
  <c r="Y135" i="5" s="1"/>
  <c r="AB135" i="5" s="1"/>
  <c r="Z62" i="5"/>
  <c r="Z50" i="5"/>
  <c r="Z42" i="5"/>
  <c r="Z14" i="5"/>
  <c r="V73" i="5"/>
  <c r="W73" i="5" s="1"/>
  <c r="Y73" i="5" s="1"/>
  <c r="AB73" i="5" s="1"/>
  <c r="V192" i="5"/>
  <c r="W192" i="5" s="1"/>
  <c r="S4" i="5"/>
  <c r="AA4" i="5" s="1"/>
  <c r="V11" i="5"/>
  <c r="W11" i="5" s="1"/>
  <c r="Y11" i="5" s="1"/>
  <c r="AB11" i="5" s="1"/>
  <c r="Z11" i="5"/>
  <c r="Z12" i="5"/>
  <c r="S8" i="5"/>
  <c r="AA8" i="5" s="1"/>
  <c r="V4" i="5"/>
  <c r="W4" i="5" s="1"/>
  <c r="Y4" i="5" s="1"/>
  <c r="AB4" i="5" s="1"/>
  <c r="S3" i="5"/>
  <c r="AA3" i="5" s="1"/>
  <c r="V3" i="5"/>
  <c r="W3" i="5" s="1"/>
  <c r="Y3" i="5" s="1"/>
  <c r="AB3" i="5" s="1"/>
  <c r="S5" i="5"/>
  <c r="AA5" i="5" s="1"/>
  <c r="V5" i="5"/>
  <c r="W5" i="5" s="1"/>
  <c r="Y5" i="5" s="1"/>
  <c r="AB5" i="5" s="1"/>
  <c r="Q6" i="5"/>
  <c r="T6" i="5" s="1"/>
  <c r="Q7" i="5"/>
  <c r="T7" i="5" s="1"/>
  <c r="Z7" i="5"/>
  <c r="Q60" i="5"/>
  <c r="T60" i="5" s="1"/>
  <c r="X165" i="5"/>
  <c r="Z138" i="5"/>
  <c r="Q138" i="5"/>
  <c r="T138" i="5" s="1"/>
  <c r="Q140" i="5"/>
  <c r="T140" i="5" s="1"/>
  <c r="Z140" i="5"/>
  <c r="Q142" i="5"/>
  <c r="T142" i="5" s="1"/>
  <c r="X134" i="5"/>
  <c r="V134" i="5"/>
  <c r="W134" i="5" s="1"/>
  <c r="S134" i="5"/>
  <c r="AA134" i="5" s="1"/>
  <c r="Q133" i="5"/>
  <c r="T133" i="5" s="1"/>
  <c r="Z133" i="5"/>
  <c r="V129" i="5"/>
  <c r="W129" i="5" s="1"/>
  <c r="Y129" i="5" s="1"/>
  <c r="AB129" i="5" s="1"/>
  <c r="X130" i="5"/>
  <c r="S130" i="5"/>
  <c r="AA130" i="5" s="1"/>
  <c r="Q122" i="5"/>
  <c r="T122" i="5" s="1"/>
  <c r="X122" i="5" s="1"/>
  <c r="Z122" i="5"/>
  <c r="Q126" i="5"/>
  <c r="T126" i="5" s="1"/>
  <c r="Q124" i="5"/>
  <c r="T124" i="5" s="1"/>
  <c r="Z124" i="5"/>
  <c r="S120" i="5"/>
  <c r="AA120" i="5" s="1"/>
  <c r="V118" i="5"/>
  <c r="W118" i="5" s="1"/>
  <c r="Q114" i="5"/>
  <c r="T114" i="5" s="1"/>
  <c r="V109" i="5"/>
  <c r="W109" i="5" s="1"/>
  <c r="Y109" i="5" s="1"/>
  <c r="AB109" i="5" s="1"/>
  <c r="S109" i="5"/>
  <c r="AA109" i="5" s="1"/>
  <c r="V111" i="5"/>
  <c r="W111" i="5" s="1"/>
  <c r="Y111" i="5" s="1"/>
  <c r="AB111" i="5" s="1"/>
  <c r="S111" i="5"/>
  <c r="AA111" i="5" s="1"/>
  <c r="Q110" i="5"/>
  <c r="T110" i="5" s="1"/>
  <c r="Z103" i="5"/>
  <c r="Z105" i="5"/>
  <c r="Q102" i="5"/>
  <c r="T102" i="5" s="1"/>
  <c r="V101" i="5"/>
  <c r="W101" i="5" s="1"/>
  <c r="Y101" i="5" s="1"/>
  <c r="AB101" i="5" s="1"/>
  <c r="Q100" i="5"/>
  <c r="T100" i="5" s="1"/>
  <c r="Z100" i="5"/>
  <c r="Z98" i="5"/>
  <c r="Q98" i="5"/>
  <c r="T98" i="5" s="1"/>
  <c r="Q96" i="5"/>
  <c r="T96" i="5" s="1"/>
  <c r="Z96" i="5"/>
  <c r="Q95" i="5"/>
  <c r="T95" i="5" s="1"/>
  <c r="Z95" i="5"/>
  <c r="Q94" i="5"/>
  <c r="T94" i="5" s="1"/>
  <c r="V93" i="5"/>
  <c r="W93" i="5" s="1"/>
  <c r="Y93" i="5" s="1"/>
  <c r="AB93" i="5" s="1"/>
  <c r="Z92" i="5"/>
  <c r="Q91" i="5"/>
  <c r="T91" i="5" s="1"/>
  <c r="Z91" i="5"/>
  <c r="Q90" i="5"/>
  <c r="T90" i="5" s="1"/>
  <c r="Q88" i="5"/>
  <c r="T88" i="5" s="1"/>
  <c r="Z88" i="5"/>
  <c r="Q83" i="5"/>
  <c r="T83" i="5" s="1"/>
  <c r="Q79" i="5"/>
  <c r="T79" i="5" s="1"/>
  <c r="Z79" i="5"/>
  <c r="Q78" i="5"/>
  <c r="T78" i="5" s="1"/>
  <c r="Z78" i="5"/>
  <c r="S73" i="5"/>
  <c r="AA73" i="5" s="1"/>
  <c r="AC73" i="5" s="1"/>
  <c r="Q75" i="5"/>
  <c r="T75" i="5" s="1"/>
  <c r="Z75" i="5"/>
  <c r="Q76" i="5"/>
  <c r="T76" i="5" s="1"/>
  <c r="Q71" i="5"/>
  <c r="T71" i="5" s="1"/>
  <c r="Z71" i="5"/>
  <c r="Q70" i="5"/>
  <c r="T70" i="5" s="1"/>
  <c r="Z70" i="5"/>
  <c r="Z68" i="5"/>
  <c r="Q67" i="5"/>
  <c r="T67" i="5" s="1"/>
  <c r="Z67" i="5"/>
  <c r="X65" i="5"/>
  <c r="Z173" i="5"/>
  <c r="Z149" i="5"/>
  <c r="Q182" i="5"/>
  <c r="Q150" i="5"/>
  <c r="V149" i="5"/>
  <c r="W149" i="5" s="1"/>
  <c r="Y149" i="5" s="1"/>
  <c r="AB149" i="5" s="1"/>
  <c r="Q166" i="5"/>
  <c r="Z192" i="5"/>
  <c r="Q170" i="5"/>
  <c r="S143" i="5"/>
  <c r="AA143" i="5" s="1"/>
  <c r="S159" i="5"/>
  <c r="AA159" i="5" s="1"/>
  <c r="S171" i="5"/>
  <c r="AA171" i="5" s="1"/>
  <c r="S191" i="5"/>
  <c r="AA191" i="5" s="1"/>
  <c r="Q186" i="5"/>
  <c r="T186" i="5" s="1"/>
  <c r="V186" i="5" s="1"/>
  <c r="W186" i="5" s="1"/>
  <c r="Q154" i="5"/>
  <c r="Z145" i="5"/>
  <c r="Q163" i="5"/>
  <c r="Z163" i="5"/>
  <c r="Q179" i="5"/>
  <c r="Z179" i="5"/>
  <c r="Z146" i="5"/>
  <c r="Q146" i="5"/>
  <c r="Q151" i="5"/>
  <c r="Z151" i="5"/>
  <c r="T156" i="5"/>
  <c r="Q167" i="5"/>
  <c r="Z178" i="5"/>
  <c r="Q178" i="5"/>
  <c r="Q183" i="5"/>
  <c r="Z183" i="5"/>
  <c r="Q190" i="5"/>
  <c r="Q174" i="5"/>
  <c r="Q147" i="5"/>
  <c r="Z147" i="5"/>
  <c r="Q162" i="5"/>
  <c r="Q158" i="5"/>
  <c r="S192" i="5"/>
  <c r="AA192" i="5" s="1"/>
  <c r="Z187" i="5"/>
  <c r="S165" i="5"/>
  <c r="AA165" i="5" s="1"/>
  <c r="S149" i="5"/>
  <c r="AA149" i="5" s="1"/>
  <c r="V191" i="5"/>
  <c r="W191" i="5" s="1"/>
  <c r="Y191" i="5" s="1"/>
  <c r="AB191" i="5" s="1"/>
  <c r="V171" i="5"/>
  <c r="W171" i="5" s="1"/>
  <c r="Y171" i="5" s="1"/>
  <c r="AB171" i="5" s="1"/>
  <c r="S11" i="5" l="1"/>
  <c r="AA11" i="5" s="1"/>
  <c r="S101" i="5"/>
  <c r="AA101" i="5" s="1"/>
  <c r="AC101" i="5" s="1"/>
  <c r="S127" i="5"/>
  <c r="AA127" i="5" s="1"/>
  <c r="AC127" i="5" s="1"/>
  <c r="V51" i="5"/>
  <c r="W51" i="5" s="1"/>
  <c r="AC120" i="5"/>
  <c r="V8" i="5"/>
  <c r="W8" i="5" s="1"/>
  <c r="S9" i="5"/>
  <c r="AA9" i="5" s="1"/>
  <c r="V21" i="5"/>
  <c r="W21" i="5" s="1"/>
  <c r="Y21" i="5" s="1"/>
  <c r="AB21" i="5" s="1"/>
  <c r="AC111" i="5"/>
  <c r="S12" i="5"/>
  <c r="AA12" i="5" s="1"/>
  <c r="V12" i="5"/>
  <c r="W12" i="5" s="1"/>
  <c r="Y12" i="5" s="1"/>
  <c r="AB12" i="5" s="1"/>
  <c r="AC12" i="5" s="1"/>
  <c r="G11" i="2" s="1"/>
  <c r="AC62" i="5"/>
  <c r="V185" i="5"/>
  <c r="W185" i="5" s="1"/>
  <c r="Y185" i="5" s="1"/>
  <c r="AB185" i="5" s="1"/>
  <c r="V66" i="5"/>
  <c r="W66" i="5" s="1"/>
  <c r="AC109" i="5"/>
  <c r="AC191" i="5"/>
  <c r="G190" i="2" s="1"/>
  <c r="AC135" i="5"/>
  <c r="G134" i="2" s="1"/>
  <c r="S136" i="5"/>
  <c r="AA136" i="5" s="1"/>
  <c r="V136" i="5"/>
  <c r="W136" i="5" s="1"/>
  <c r="Y136" i="5" s="1"/>
  <c r="AB136" i="5" s="1"/>
  <c r="S137" i="5"/>
  <c r="AA137" i="5" s="1"/>
  <c r="AC137" i="5" s="1"/>
  <c r="S180" i="5"/>
  <c r="AA180" i="5" s="1"/>
  <c r="V180" i="5"/>
  <c r="W180" i="5" s="1"/>
  <c r="Y180" i="5" s="1"/>
  <c r="AB180" i="5" s="1"/>
  <c r="S181" i="5"/>
  <c r="AA181" i="5" s="1"/>
  <c r="V181" i="5"/>
  <c r="W181" i="5" s="1"/>
  <c r="Y181" i="5" s="1"/>
  <c r="AB181" i="5" s="1"/>
  <c r="AC171" i="5"/>
  <c r="G170" i="2" s="1"/>
  <c r="X148" i="5"/>
  <c r="AC149" i="5"/>
  <c r="G148" i="2" s="1"/>
  <c r="S148" i="5"/>
  <c r="AA148" i="5" s="1"/>
  <c r="AC148" i="5" s="1"/>
  <c r="G147" i="2" s="1"/>
  <c r="S152" i="5"/>
  <c r="AA152" i="5" s="1"/>
  <c r="S129" i="5"/>
  <c r="AA129" i="5" s="1"/>
  <c r="AC129" i="5" s="1"/>
  <c r="G128" i="2" s="1"/>
  <c r="V131" i="5"/>
  <c r="W131" i="5" s="1"/>
  <c r="Y131" i="5" s="1"/>
  <c r="AB131" i="5" s="1"/>
  <c r="S131" i="5"/>
  <c r="AA131" i="5" s="1"/>
  <c r="AC131" i="5" s="1"/>
  <c r="G130" i="2" s="1"/>
  <c r="Y128" i="5"/>
  <c r="AB128" i="5" s="1"/>
  <c r="V128" i="5"/>
  <c r="W128" i="5" s="1"/>
  <c r="S128" i="5"/>
  <c r="AA128" i="5" s="1"/>
  <c r="S56" i="5"/>
  <c r="AA56" i="5" s="1"/>
  <c r="X56" i="5"/>
  <c r="Y56" i="5" s="1"/>
  <c r="AB56" i="5" s="1"/>
  <c r="S80" i="5"/>
  <c r="AA80" i="5" s="1"/>
  <c r="AC80" i="5" s="1"/>
  <c r="G79" i="2" s="1"/>
  <c r="AC82" i="5"/>
  <c r="V81" i="5"/>
  <c r="W81" i="5" s="1"/>
  <c r="Y81" i="5" s="1"/>
  <c r="AB81" i="5" s="1"/>
  <c r="S81" i="5"/>
  <c r="AA81" i="5" s="1"/>
  <c r="V80" i="5"/>
  <c r="W80" i="5" s="1"/>
  <c r="Y80" i="5" s="1"/>
  <c r="AB80" i="5" s="1"/>
  <c r="V54" i="5"/>
  <c r="W54" i="5" s="1"/>
  <c r="Y54" i="5" s="1"/>
  <c r="AB54" i="5" s="1"/>
  <c r="S54" i="5"/>
  <c r="AA54" i="5" s="1"/>
  <c r="S25" i="5"/>
  <c r="AA25" i="5" s="1"/>
  <c r="V25" i="5"/>
  <c r="W25" i="5" s="1"/>
  <c r="Y25" i="5" s="1"/>
  <c r="AB25" i="5" s="1"/>
  <c r="X15" i="5"/>
  <c r="Y15" i="5" s="1"/>
  <c r="AB15" i="5" s="1"/>
  <c r="S15" i="5"/>
  <c r="AA15" i="5" s="1"/>
  <c r="Y24" i="5"/>
  <c r="AB24" i="5" s="1"/>
  <c r="AC24" i="5" s="1"/>
  <c r="G23" i="2" s="1"/>
  <c r="V23" i="5"/>
  <c r="W23" i="5" s="1"/>
  <c r="Y23" i="5" s="1"/>
  <c r="AB23" i="5" s="1"/>
  <c r="S23" i="5"/>
  <c r="AA23" i="5" s="1"/>
  <c r="V26" i="5"/>
  <c r="W26" i="5" s="1"/>
  <c r="Y26" i="5" s="1"/>
  <c r="AB26" i="5" s="1"/>
  <c r="AC26" i="5" s="1"/>
  <c r="G25" i="2" s="1"/>
  <c r="V17" i="5"/>
  <c r="W17" i="5" s="1"/>
  <c r="Y17" i="5" s="1"/>
  <c r="AB17" i="5" s="1"/>
  <c r="S17" i="5"/>
  <c r="AA17" i="5" s="1"/>
  <c r="X14" i="5"/>
  <c r="S14" i="5"/>
  <c r="AA14" i="5" s="1"/>
  <c r="V10" i="5"/>
  <c r="W10" i="5" s="1"/>
  <c r="Y10" i="5" s="1"/>
  <c r="AB10" i="5" s="1"/>
  <c r="S10" i="5"/>
  <c r="AA10" i="5" s="1"/>
  <c r="V9" i="5"/>
  <c r="W9" i="5" s="1"/>
  <c r="Y9" i="5" s="1"/>
  <c r="AB9" i="5" s="1"/>
  <c r="AC9" i="5" s="1"/>
  <c r="G8" i="2" s="1"/>
  <c r="V97" i="5"/>
  <c r="W97" i="5" s="1"/>
  <c r="Y97" i="5" s="1"/>
  <c r="AB97" i="5" s="1"/>
  <c r="S97" i="5"/>
  <c r="AA97" i="5" s="1"/>
  <c r="AC97" i="5" s="1"/>
  <c r="V107" i="5"/>
  <c r="W107" i="5" s="1"/>
  <c r="Y107" i="5" s="1"/>
  <c r="AB107" i="5" s="1"/>
  <c r="S107" i="5"/>
  <c r="AA107" i="5" s="1"/>
  <c r="AC107" i="5" s="1"/>
  <c r="X106" i="5"/>
  <c r="Y106" i="5" s="1"/>
  <c r="AB106" i="5" s="1"/>
  <c r="S106" i="5"/>
  <c r="AA106" i="5" s="1"/>
  <c r="V105" i="5"/>
  <c r="W105" i="5" s="1"/>
  <c r="Y105" i="5" s="1"/>
  <c r="AB105" i="5" s="1"/>
  <c r="S105" i="5"/>
  <c r="AA105" i="5" s="1"/>
  <c r="AC105" i="5" s="1"/>
  <c r="V104" i="5"/>
  <c r="W104" i="5" s="1"/>
  <c r="Y104" i="5" s="1"/>
  <c r="AB104" i="5" s="1"/>
  <c r="S104" i="5"/>
  <c r="AA104" i="5" s="1"/>
  <c r="AC104" i="5" s="1"/>
  <c r="V103" i="5"/>
  <c r="W103" i="5" s="1"/>
  <c r="Y103" i="5" s="1"/>
  <c r="AB103" i="5" s="1"/>
  <c r="S103" i="5"/>
  <c r="AA103" i="5" s="1"/>
  <c r="AC103" i="5" s="1"/>
  <c r="G102" i="2" s="1"/>
  <c r="S99" i="5"/>
  <c r="AA99" i="5" s="1"/>
  <c r="V99" i="5"/>
  <c r="W99" i="5" s="1"/>
  <c r="Y99" i="5" s="1"/>
  <c r="AB99" i="5" s="1"/>
  <c r="S112" i="5"/>
  <c r="AA112" i="5" s="1"/>
  <c r="V112" i="5"/>
  <c r="W112" i="5" s="1"/>
  <c r="Y112" i="5" s="1"/>
  <c r="AB112" i="5" s="1"/>
  <c r="V108" i="5"/>
  <c r="W108" i="5" s="1"/>
  <c r="Y108" i="5" s="1"/>
  <c r="AB108" i="5" s="1"/>
  <c r="S108" i="5"/>
  <c r="AA108" i="5" s="1"/>
  <c r="AC108" i="5" s="1"/>
  <c r="S89" i="5"/>
  <c r="AA89" i="5" s="1"/>
  <c r="V89" i="5"/>
  <c r="W89" i="5" s="1"/>
  <c r="Y89" i="5" s="1"/>
  <c r="AB89" i="5" s="1"/>
  <c r="V92" i="5"/>
  <c r="W92" i="5" s="1"/>
  <c r="Y92" i="5" s="1"/>
  <c r="AB92" i="5" s="1"/>
  <c r="S92" i="5"/>
  <c r="AA92" i="5" s="1"/>
  <c r="S84" i="5"/>
  <c r="AA84" i="5" s="1"/>
  <c r="V84" i="5"/>
  <c r="W84" i="5" s="1"/>
  <c r="Y84" i="5" s="1"/>
  <c r="AB84" i="5" s="1"/>
  <c r="V85" i="5"/>
  <c r="W85" i="5" s="1"/>
  <c r="Y85" i="5" s="1"/>
  <c r="AB85" i="5" s="1"/>
  <c r="S85" i="5"/>
  <c r="AA85" i="5" s="1"/>
  <c r="AC85" i="5" s="1"/>
  <c r="V86" i="5"/>
  <c r="W86" i="5" s="1"/>
  <c r="Y86" i="5" s="1"/>
  <c r="AB86" i="5" s="1"/>
  <c r="S86" i="5"/>
  <c r="AA86" i="5" s="1"/>
  <c r="AC86" i="5" s="1"/>
  <c r="V87" i="5"/>
  <c r="W87" i="5" s="1"/>
  <c r="Y87" i="5" s="1"/>
  <c r="AB87" i="5" s="1"/>
  <c r="S87" i="5"/>
  <c r="AA87" i="5" s="1"/>
  <c r="X82" i="5"/>
  <c r="Y82" i="5" s="1"/>
  <c r="AB82" i="5" s="1"/>
  <c r="S82" i="5"/>
  <c r="AA82" i="5" s="1"/>
  <c r="V77" i="5"/>
  <c r="W77" i="5" s="1"/>
  <c r="X74" i="5"/>
  <c r="Y74" i="5" s="1"/>
  <c r="AB74" i="5" s="1"/>
  <c r="S74" i="5"/>
  <c r="AA74" i="5" s="1"/>
  <c r="AC74" i="5" s="1"/>
  <c r="S77" i="5"/>
  <c r="AA77" i="5" s="1"/>
  <c r="S72" i="5"/>
  <c r="AA72" i="5" s="1"/>
  <c r="AC72" i="5" s="1"/>
  <c r="X72" i="5"/>
  <c r="S69" i="5"/>
  <c r="AA69" i="5" s="1"/>
  <c r="X69" i="5"/>
  <c r="Y69" i="5" s="1"/>
  <c r="AB69" i="5" s="1"/>
  <c r="V68" i="5"/>
  <c r="W68" i="5" s="1"/>
  <c r="Y68" i="5" s="1"/>
  <c r="AB68" i="5" s="1"/>
  <c r="V63" i="5"/>
  <c r="W63" i="5" s="1"/>
  <c r="Y63" i="5" s="1"/>
  <c r="AB63" i="5" s="1"/>
  <c r="S63" i="5"/>
  <c r="AA63" i="5" s="1"/>
  <c r="AC63" i="5" s="1"/>
  <c r="S66" i="5"/>
  <c r="AA66" i="5" s="1"/>
  <c r="S58" i="5"/>
  <c r="AA58" i="5" s="1"/>
  <c r="V58" i="5"/>
  <c r="W58" i="5" s="1"/>
  <c r="Y58" i="5" s="1"/>
  <c r="AB58" i="5" s="1"/>
  <c r="V59" i="5"/>
  <c r="W59" i="5" s="1"/>
  <c r="Y59" i="5" s="1"/>
  <c r="AB59" i="5" s="1"/>
  <c r="S59" i="5"/>
  <c r="AA59" i="5" s="1"/>
  <c r="AC59" i="5" s="1"/>
  <c r="S61" i="5"/>
  <c r="AA61" i="5" s="1"/>
  <c r="AC61" i="5" s="1"/>
  <c r="V61" i="5"/>
  <c r="W61" i="5" s="1"/>
  <c r="Y61" i="5" s="1"/>
  <c r="AB61" i="5" s="1"/>
  <c r="V62" i="5"/>
  <c r="W62" i="5" s="1"/>
  <c r="Y62" i="5" s="1"/>
  <c r="AB62" i="5" s="1"/>
  <c r="V57" i="5"/>
  <c r="W57" i="5" s="1"/>
  <c r="Y57" i="5" s="1"/>
  <c r="AB57" i="5" s="1"/>
  <c r="S57" i="5"/>
  <c r="AA57" i="5" s="1"/>
  <c r="S53" i="5"/>
  <c r="AA53" i="5" s="1"/>
  <c r="V53" i="5"/>
  <c r="W53" i="5" s="1"/>
  <c r="Y53" i="5" s="1"/>
  <c r="AB53" i="5" s="1"/>
  <c r="Y50" i="5"/>
  <c r="AB50" i="5" s="1"/>
  <c r="AC50" i="5" s="1"/>
  <c r="G49" i="2" s="1"/>
  <c r="X50" i="5"/>
  <c r="S50" i="5"/>
  <c r="AA50" i="5" s="1"/>
  <c r="V49" i="5"/>
  <c r="W49" i="5" s="1"/>
  <c r="Y49" i="5" s="1"/>
  <c r="AB49" i="5" s="1"/>
  <c r="S49" i="5"/>
  <c r="AA49" i="5" s="1"/>
  <c r="X43" i="5"/>
  <c r="Y43" i="5" s="1"/>
  <c r="AB43" i="5" s="1"/>
  <c r="S43" i="5"/>
  <c r="AA43" i="5" s="1"/>
  <c r="S45" i="5"/>
  <c r="AA45" i="5" s="1"/>
  <c r="AC45" i="5" s="1"/>
  <c r="G44" i="2" s="1"/>
  <c r="S47" i="5"/>
  <c r="AA47" i="5" s="1"/>
  <c r="S46" i="5"/>
  <c r="AA46" i="5" s="1"/>
  <c r="V46" i="5"/>
  <c r="W46" i="5" s="1"/>
  <c r="Y46" i="5" s="1"/>
  <c r="AB46" i="5" s="1"/>
  <c r="X117" i="5"/>
  <c r="Y117" i="5" s="1"/>
  <c r="AB117" i="5" s="1"/>
  <c r="S117" i="5"/>
  <c r="AA117" i="5" s="1"/>
  <c r="AC117" i="5" s="1"/>
  <c r="S116" i="5"/>
  <c r="AA116" i="5" s="1"/>
  <c r="AC116" i="5" s="1"/>
  <c r="X116" i="5"/>
  <c r="Y116" i="5" s="1"/>
  <c r="AB116" i="5" s="1"/>
  <c r="S115" i="5"/>
  <c r="AA115" i="5" s="1"/>
  <c r="X115" i="5"/>
  <c r="Y115" i="5" s="1"/>
  <c r="AB115" i="5" s="1"/>
  <c r="S113" i="5"/>
  <c r="AA113" i="5" s="1"/>
  <c r="S118" i="5"/>
  <c r="AA118" i="5" s="1"/>
  <c r="X119" i="5"/>
  <c r="Y119" i="5" s="1"/>
  <c r="AB119" i="5" s="1"/>
  <c r="S119" i="5"/>
  <c r="AA119" i="5" s="1"/>
  <c r="AC119" i="5" s="1"/>
  <c r="V120" i="5"/>
  <c r="W120" i="5" s="1"/>
  <c r="Y120" i="5" s="1"/>
  <c r="AB120" i="5" s="1"/>
  <c r="S121" i="5"/>
  <c r="AA121" i="5" s="1"/>
  <c r="X121" i="5"/>
  <c r="V123" i="5"/>
  <c r="W123" i="5" s="1"/>
  <c r="Y123" i="5" s="1"/>
  <c r="AB123" i="5" s="1"/>
  <c r="S123" i="5"/>
  <c r="AA123" i="5" s="1"/>
  <c r="V127" i="5"/>
  <c r="W127" i="5" s="1"/>
  <c r="Y127" i="5" s="1"/>
  <c r="AB127" i="5" s="1"/>
  <c r="V125" i="5"/>
  <c r="W125" i="5" s="1"/>
  <c r="Y125" i="5" s="1"/>
  <c r="AB125" i="5" s="1"/>
  <c r="S125" i="5"/>
  <c r="AA125" i="5" s="1"/>
  <c r="AC125" i="5" s="1"/>
  <c r="S40" i="5"/>
  <c r="AA40" i="5" s="1"/>
  <c r="X40" i="5"/>
  <c r="Y40" i="5" s="1"/>
  <c r="AB40" i="5" s="1"/>
  <c r="V42" i="5"/>
  <c r="W42" i="5" s="1"/>
  <c r="Y42" i="5" s="1"/>
  <c r="AB42" i="5" s="1"/>
  <c r="S41" i="5"/>
  <c r="AA41" i="5" s="1"/>
  <c r="AC41" i="5" s="1"/>
  <c r="G40" i="2" s="1"/>
  <c r="V41" i="5"/>
  <c r="W41" i="5" s="1"/>
  <c r="Y41" i="5" s="1"/>
  <c r="AB41" i="5" s="1"/>
  <c r="S42" i="5"/>
  <c r="AA42" i="5" s="1"/>
  <c r="Y35" i="5"/>
  <c r="AB35" i="5" s="1"/>
  <c r="AC35" i="5" s="1"/>
  <c r="G34" i="2" s="1"/>
  <c r="X38" i="5"/>
  <c r="Y38" i="5" s="1"/>
  <c r="AB38" i="5" s="1"/>
  <c r="S38" i="5"/>
  <c r="AA38" i="5" s="1"/>
  <c r="V37" i="5"/>
  <c r="W37" i="5" s="1"/>
  <c r="Y37" i="5" s="1"/>
  <c r="AB37" i="5" s="1"/>
  <c r="S37" i="5"/>
  <c r="AA37" i="5" s="1"/>
  <c r="Y30" i="5"/>
  <c r="AB30" i="5" s="1"/>
  <c r="S30" i="5"/>
  <c r="AA30" i="5" s="1"/>
  <c r="S31" i="5"/>
  <c r="AA31" i="5" s="1"/>
  <c r="V33" i="5"/>
  <c r="W33" i="5" s="1"/>
  <c r="Y33" i="5" s="1"/>
  <c r="AB33" i="5" s="1"/>
  <c r="AC33" i="5" s="1"/>
  <c r="G32" i="2" s="1"/>
  <c r="S22" i="5"/>
  <c r="AA22" i="5" s="1"/>
  <c r="V22" i="5"/>
  <c r="W22" i="5" s="1"/>
  <c r="Y22" i="5" s="1"/>
  <c r="AB22" i="5" s="1"/>
  <c r="V18" i="5"/>
  <c r="W18" i="5" s="1"/>
  <c r="Y18" i="5" s="1"/>
  <c r="AB18" i="5" s="1"/>
  <c r="S18" i="5"/>
  <c r="AA18" i="5" s="1"/>
  <c r="S141" i="5"/>
  <c r="AA141" i="5" s="1"/>
  <c r="AC141" i="5" s="1"/>
  <c r="V141" i="5"/>
  <c r="W141" i="5" s="1"/>
  <c r="Y141" i="5" s="1"/>
  <c r="AB141" i="5" s="1"/>
  <c r="X139" i="5"/>
  <c r="Y139" i="5" s="1"/>
  <c r="AB139" i="5" s="1"/>
  <c r="S139" i="5"/>
  <c r="AA139" i="5" s="1"/>
  <c r="AC139" i="5" s="1"/>
  <c r="V143" i="5"/>
  <c r="W143" i="5" s="1"/>
  <c r="Y143" i="5" s="1"/>
  <c r="AB143" i="5" s="1"/>
  <c r="AC143" i="5" s="1"/>
  <c r="G142" i="2" s="1"/>
  <c r="V144" i="5"/>
  <c r="W144" i="5" s="1"/>
  <c r="Y144" i="5" s="1"/>
  <c r="AB144" i="5" s="1"/>
  <c r="S144" i="5"/>
  <c r="AA144" i="5" s="1"/>
  <c r="X145" i="5"/>
  <c r="S145" i="5"/>
  <c r="AA145" i="5" s="1"/>
  <c r="AC145" i="5" s="1"/>
  <c r="X153" i="5"/>
  <c r="Y153" i="5" s="1"/>
  <c r="AB153" i="5" s="1"/>
  <c r="V155" i="5"/>
  <c r="W155" i="5" s="1"/>
  <c r="Y155" i="5" s="1"/>
  <c r="AB155" i="5" s="1"/>
  <c r="V157" i="5"/>
  <c r="W157" i="5" s="1"/>
  <c r="Y157" i="5" s="1"/>
  <c r="AB157" i="5" s="1"/>
  <c r="S161" i="5"/>
  <c r="AA161" i="5" s="1"/>
  <c r="V161" i="5"/>
  <c r="W161" i="5" s="1"/>
  <c r="Y161" i="5" s="1"/>
  <c r="AB161" i="5" s="1"/>
  <c r="V159" i="5"/>
  <c r="W159" i="5" s="1"/>
  <c r="Y159" i="5" s="1"/>
  <c r="AB159" i="5" s="1"/>
  <c r="S160" i="5"/>
  <c r="AA160" i="5" s="1"/>
  <c r="X160" i="5"/>
  <c r="Y160" i="5" s="1"/>
  <c r="AB160" i="5" s="1"/>
  <c r="S164" i="5"/>
  <c r="AA164" i="5" s="1"/>
  <c r="AC164" i="5" s="1"/>
  <c r="V164" i="5"/>
  <c r="W164" i="5" s="1"/>
  <c r="Y164" i="5" s="1"/>
  <c r="AB164" i="5" s="1"/>
  <c r="S172" i="5"/>
  <c r="AA172" i="5" s="1"/>
  <c r="V169" i="5"/>
  <c r="W169" i="5" s="1"/>
  <c r="Y169" i="5" s="1"/>
  <c r="AB169" i="5" s="1"/>
  <c r="S169" i="5"/>
  <c r="AA169" i="5" s="1"/>
  <c r="T168" i="5"/>
  <c r="V168" i="5" s="1"/>
  <c r="W168" i="5" s="1"/>
  <c r="S173" i="5"/>
  <c r="AA173" i="5" s="1"/>
  <c r="V173" i="5"/>
  <c r="W173" i="5" s="1"/>
  <c r="Y173" i="5" s="1"/>
  <c r="AB173" i="5" s="1"/>
  <c r="V175" i="5"/>
  <c r="W175" i="5" s="1"/>
  <c r="Y175" i="5" s="1"/>
  <c r="AB175" i="5" s="1"/>
  <c r="S175" i="5"/>
  <c r="AA175" i="5" s="1"/>
  <c r="S177" i="5"/>
  <c r="AA177" i="5" s="1"/>
  <c r="X177" i="5"/>
  <c r="Y177" i="5" s="1"/>
  <c r="AB177" i="5" s="1"/>
  <c r="X176" i="5"/>
  <c r="Y176" i="5" s="1"/>
  <c r="AB176" i="5" s="1"/>
  <c r="S176" i="5"/>
  <c r="AA176" i="5" s="1"/>
  <c r="S185" i="5"/>
  <c r="AA185" i="5" s="1"/>
  <c r="S184" i="5"/>
  <c r="AA184" i="5" s="1"/>
  <c r="S187" i="5"/>
  <c r="AA187" i="5" s="1"/>
  <c r="V187" i="5"/>
  <c r="W187" i="5" s="1"/>
  <c r="Y187" i="5" s="1"/>
  <c r="AB187" i="5" s="1"/>
  <c r="S188" i="5"/>
  <c r="AA188" i="5" s="1"/>
  <c r="S189" i="5"/>
  <c r="AA189" i="5" s="1"/>
  <c r="V189" i="5"/>
  <c r="W189" i="5" s="1"/>
  <c r="Y189" i="5" s="1"/>
  <c r="AB189" i="5" s="1"/>
  <c r="S44" i="5"/>
  <c r="AA44" i="5" s="1"/>
  <c r="Y51" i="5"/>
  <c r="AB51" i="5" s="1"/>
  <c r="AC51" i="5" s="1"/>
  <c r="G50" i="2" s="1"/>
  <c r="Y14" i="5"/>
  <c r="AB14" i="5" s="1"/>
  <c r="Y19" i="5"/>
  <c r="AB19" i="5" s="1"/>
  <c r="AC19" i="5" s="1"/>
  <c r="G18" i="2" s="1"/>
  <c r="Y132" i="5"/>
  <c r="AB132" i="5" s="1"/>
  <c r="AC132" i="5" s="1"/>
  <c r="Y148" i="5"/>
  <c r="AB148" i="5" s="1"/>
  <c r="S83" i="5"/>
  <c r="AA83" i="5" s="1"/>
  <c r="V64" i="5"/>
  <c r="W64" i="5" s="1"/>
  <c r="Y64" i="5" s="1"/>
  <c r="AB64" i="5" s="1"/>
  <c r="Y72" i="5"/>
  <c r="AB72" i="5" s="1"/>
  <c r="S90" i="5"/>
  <c r="AA90" i="5" s="1"/>
  <c r="S36" i="5"/>
  <c r="AA36" i="5" s="1"/>
  <c r="S114" i="5"/>
  <c r="AA114" i="5" s="1"/>
  <c r="Y145" i="5"/>
  <c r="AB145" i="5" s="1"/>
  <c r="S39" i="5"/>
  <c r="AA39" i="5" s="1"/>
  <c r="V27" i="5"/>
  <c r="W27" i="5" s="1"/>
  <c r="X27" i="5"/>
  <c r="V31" i="5"/>
  <c r="W31" i="5" s="1"/>
  <c r="X31" i="5"/>
  <c r="V47" i="5"/>
  <c r="W47" i="5" s="1"/>
  <c r="X47" i="5"/>
  <c r="S16" i="5"/>
  <c r="AA16" i="5" s="1"/>
  <c r="S27" i="5"/>
  <c r="AA27" i="5" s="1"/>
  <c r="Y65" i="5"/>
  <c r="AB65" i="5" s="1"/>
  <c r="S67" i="5"/>
  <c r="AA67" i="5" s="1"/>
  <c r="S71" i="5"/>
  <c r="AA71" i="5" s="1"/>
  <c r="Y77" i="5"/>
  <c r="AB77" i="5" s="1"/>
  <c r="S142" i="5"/>
  <c r="AA142" i="5" s="1"/>
  <c r="G136" i="2"/>
  <c r="X55" i="5"/>
  <c r="Y55" i="5" s="1"/>
  <c r="AB55" i="5" s="1"/>
  <c r="G92" i="2"/>
  <c r="Y34" i="5"/>
  <c r="AB34" i="5" s="1"/>
  <c r="AC34" i="5" s="1"/>
  <c r="G33" i="2" s="1"/>
  <c r="S55" i="5"/>
  <c r="AA55" i="5" s="1"/>
  <c r="AC55" i="5" s="1"/>
  <c r="S95" i="5"/>
  <c r="AA95" i="5" s="1"/>
  <c r="Y121" i="5"/>
  <c r="AB121" i="5" s="1"/>
  <c r="Y130" i="5"/>
  <c r="AB130" i="5" s="1"/>
  <c r="Y165" i="5"/>
  <c r="AB165" i="5" s="1"/>
  <c r="S48" i="5"/>
  <c r="AA48" i="5" s="1"/>
  <c r="S28" i="5"/>
  <c r="AA28" i="5" s="1"/>
  <c r="X39" i="5"/>
  <c r="Y39" i="5" s="1"/>
  <c r="AB39" i="5" s="1"/>
  <c r="V32" i="5"/>
  <c r="W32" i="5" s="1"/>
  <c r="X32" i="5"/>
  <c r="X44" i="5"/>
  <c r="V44" i="5"/>
  <c r="W44" i="5" s="1"/>
  <c r="AC29" i="5"/>
  <c r="G28" i="2" s="1"/>
  <c r="S32" i="5"/>
  <c r="AA32" i="5" s="1"/>
  <c r="X20" i="5"/>
  <c r="V20" i="5"/>
  <c r="W20" i="5" s="1"/>
  <c r="X52" i="5"/>
  <c r="V52" i="5"/>
  <c r="W52" i="5" s="1"/>
  <c r="V16" i="5"/>
  <c r="W16" i="5" s="1"/>
  <c r="X16" i="5"/>
  <c r="X28" i="5"/>
  <c r="V28" i="5"/>
  <c r="W28" i="5" s="1"/>
  <c r="X36" i="5"/>
  <c r="V36" i="5"/>
  <c r="W36" i="5" s="1"/>
  <c r="V48" i="5"/>
  <c r="W48" i="5" s="1"/>
  <c r="X48" i="5"/>
  <c r="AC13" i="5"/>
  <c r="G12" i="2" s="1"/>
  <c r="G108" i="2"/>
  <c r="S52" i="5"/>
  <c r="AA52" i="5" s="1"/>
  <c r="S20" i="5"/>
  <c r="AA20" i="5" s="1"/>
  <c r="AC21" i="5"/>
  <c r="G20" i="2" s="1"/>
  <c r="S186" i="5"/>
  <c r="AA186" i="5" s="1"/>
  <c r="AC186" i="5" s="1"/>
  <c r="S64" i="5"/>
  <c r="AA64" i="5" s="1"/>
  <c r="AC64" i="5" s="1"/>
  <c r="G100" i="2"/>
  <c r="Y134" i="5"/>
  <c r="AB134" i="5" s="1"/>
  <c r="Y192" i="5"/>
  <c r="AB192" i="5" s="1"/>
  <c r="AC11" i="5"/>
  <c r="G10" i="2" s="1"/>
  <c r="AC4" i="5"/>
  <c r="G3" i="2" s="1"/>
  <c r="AC5" i="5"/>
  <c r="G4" i="2" s="1"/>
  <c r="Y8" i="5"/>
  <c r="AB8" i="5" s="1"/>
  <c r="AC8" i="5" s="1"/>
  <c r="G7" i="2" s="1"/>
  <c r="AC3" i="5"/>
  <c r="G2" i="2" s="1"/>
  <c r="S6" i="5"/>
  <c r="AA6" i="5" s="1"/>
  <c r="X6" i="5"/>
  <c r="V6" i="5"/>
  <c r="W6" i="5" s="1"/>
  <c r="S7" i="5"/>
  <c r="AA7" i="5" s="1"/>
  <c r="X7" i="5"/>
  <c r="V7" i="5"/>
  <c r="W7" i="5" s="1"/>
  <c r="S60" i="5"/>
  <c r="AA60" i="5" s="1"/>
  <c r="X60" i="5"/>
  <c r="V60" i="5"/>
  <c r="W60" i="5" s="1"/>
  <c r="X138" i="5"/>
  <c r="V138" i="5"/>
  <c r="W138" i="5" s="1"/>
  <c r="S138" i="5"/>
  <c r="AA138" i="5" s="1"/>
  <c r="X140" i="5"/>
  <c r="V140" i="5"/>
  <c r="W140" i="5" s="1"/>
  <c r="S140" i="5"/>
  <c r="AA140" i="5" s="1"/>
  <c r="V142" i="5"/>
  <c r="W142" i="5" s="1"/>
  <c r="X142" i="5"/>
  <c r="S133" i="5"/>
  <c r="AA133" i="5" s="1"/>
  <c r="X133" i="5"/>
  <c r="V133" i="5"/>
  <c r="W133" i="5" s="1"/>
  <c r="V122" i="5"/>
  <c r="W122" i="5" s="1"/>
  <c r="Y122" i="5" s="1"/>
  <c r="AB122" i="5" s="1"/>
  <c r="S122" i="5"/>
  <c r="AA122" i="5" s="1"/>
  <c r="AC122" i="5" s="1"/>
  <c r="X126" i="5"/>
  <c r="V126" i="5"/>
  <c r="W126" i="5" s="1"/>
  <c r="S126" i="5"/>
  <c r="AA126" i="5" s="1"/>
  <c r="S124" i="5"/>
  <c r="AA124" i="5" s="1"/>
  <c r="V124" i="5"/>
  <c r="W124" i="5" s="1"/>
  <c r="X124" i="5"/>
  <c r="Y118" i="5"/>
  <c r="AB118" i="5" s="1"/>
  <c r="X114" i="5"/>
  <c r="V114" i="5"/>
  <c r="W114" i="5" s="1"/>
  <c r="G110" i="2"/>
  <c r="V110" i="5"/>
  <c r="W110" i="5" s="1"/>
  <c r="X110" i="5"/>
  <c r="S110" i="5"/>
  <c r="AA110" i="5" s="1"/>
  <c r="V102" i="5"/>
  <c r="W102" i="5" s="1"/>
  <c r="X102" i="5"/>
  <c r="S102" i="5"/>
  <c r="AA102" i="5" s="1"/>
  <c r="X100" i="5"/>
  <c r="V100" i="5"/>
  <c r="W100" i="5" s="1"/>
  <c r="S100" i="5"/>
  <c r="AA100" i="5" s="1"/>
  <c r="V98" i="5"/>
  <c r="W98" i="5" s="1"/>
  <c r="X98" i="5"/>
  <c r="S98" i="5"/>
  <c r="AA98" i="5" s="1"/>
  <c r="S96" i="5"/>
  <c r="AA96" i="5" s="1"/>
  <c r="X96" i="5"/>
  <c r="V96" i="5"/>
  <c r="W96" i="5" s="1"/>
  <c r="X95" i="5"/>
  <c r="V95" i="5"/>
  <c r="W95" i="5" s="1"/>
  <c r="V94" i="5"/>
  <c r="W94" i="5" s="1"/>
  <c r="X94" i="5"/>
  <c r="S94" i="5"/>
  <c r="AA94" i="5" s="1"/>
  <c r="S91" i="5"/>
  <c r="AA91" i="5" s="1"/>
  <c r="X91" i="5"/>
  <c r="V91" i="5"/>
  <c r="W91" i="5" s="1"/>
  <c r="X90" i="5"/>
  <c r="V90" i="5"/>
  <c r="W90" i="5" s="1"/>
  <c r="S88" i="5"/>
  <c r="AA88" i="5" s="1"/>
  <c r="V88" i="5"/>
  <c r="W88" i="5" s="1"/>
  <c r="X88" i="5"/>
  <c r="V83" i="5"/>
  <c r="W83" i="5" s="1"/>
  <c r="X83" i="5"/>
  <c r="X79" i="5"/>
  <c r="V79" i="5"/>
  <c r="W79" i="5" s="1"/>
  <c r="S79" i="5"/>
  <c r="AA79" i="5" s="1"/>
  <c r="V78" i="5"/>
  <c r="W78" i="5" s="1"/>
  <c r="X78" i="5"/>
  <c r="S78" i="5"/>
  <c r="AA78" i="5" s="1"/>
  <c r="G72" i="2"/>
  <c r="V75" i="5"/>
  <c r="W75" i="5" s="1"/>
  <c r="X75" i="5"/>
  <c r="S75" i="5"/>
  <c r="AA75" i="5" s="1"/>
  <c r="S76" i="5"/>
  <c r="AA76" i="5" s="1"/>
  <c r="V76" i="5"/>
  <c r="W76" i="5" s="1"/>
  <c r="X76" i="5"/>
  <c r="Y66" i="5"/>
  <c r="AB66" i="5" s="1"/>
  <c r="X71" i="5"/>
  <c r="V71" i="5"/>
  <c r="W71" i="5" s="1"/>
  <c r="V70" i="5"/>
  <c r="W70" i="5" s="1"/>
  <c r="X70" i="5"/>
  <c r="S70" i="5"/>
  <c r="AA70" i="5" s="1"/>
  <c r="X67" i="5"/>
  <c r="V67" i="5"/>
  <c r="W67" i="5" s="1"/>
  <c r="T154" i="5"/>
  <c r="X186" i="5"/>
  <c r="Y186" i="5" s="1"/>
  <c r="AB186" i="5" s="1"/>
  <c r="T150" i="5"/>
  <c r="S150" i="5"/>
  <c r="AA150" i="5" s="1"/>
  <c r="T166" i="5"/>
  <c r="S166" i="5"/>
  <c r="AA166" i="5" s="1"/>
  <c r="T170" i="5"/>
  <c r="S170" i="5"/>
  <c r="AA170" i="5" s="1"/>
  <c r="T182" i="5"/>
  <c r="S182" i="5"/>
  <c r="AA182" i="5" s="1"/>
  <c r="V152" i="5"/>
  <c r="W152" i="5" s="1"/>
  <c r="X152" i="5"/>
  <c r="T183" i="5"/>
  <c r="S183" i="5"/>
  <c r="AA183" i="5" s="1"/>
  <c r="X172" i="5"/>
  <c r="V172" i="5"/>
  <c r="W172" i="5" s="1"/>
  <c r="V156" i="5"/>
  <c r="W156" i="5" s="1"/>
  <c r="X156" i="5"/>
  <c r="X184" i="5"/>
  <c r="V184" i="5"/>
  <c r="W184" i="5" s="1"/>
  <c r="T158" i="5"/>
  <c r="S158" i="5"/>
  <c r="AA158" i="5" s="1"/>
  <c r="T147" i="5"/>
  <c r="S147" i="5"/>
  <c r="AA147" i="5" s="1"/>
  <c r="T146" i="5"/>
  <c r="S146" i="5"/>
  <c r="AA146" i="5" s="1"/>
  <c r="T178" i="5"/>
  <c r="S178" i="5"/>
  <c r="AA178" i="5" s="1"/>
  <c r="T174" i="5"/>
  <c r="S174" i="5"/>
  <c r="AA174" i="5" s="1"/>
  <c r="T162" i="5"/>
  <c r="S162" i="5"/>
  <c r="AA162" i="5" s="1"/>
  <c r="T190" i="5"/>
  <c r="S190" i="5"/>
  <c r="AA190" i="5" s="1"/>
  <c r="X188" i="5"/>
  <c r="V188" i="5"/>
  <c r="W188" i="5" s="1"/>
  <c r="T167" i="5"/>
  <c r="S167" i="5"/>
  <c r="AA167" i="5" s="1"/>
  <c r="T151" i="5"/>
  <c r="S151" i="5"/>
  <c r="AA151" i="5" s="1"/>
  <c r="T179" i="5"/>
  <c r="S179" i="5"/>
  <c r="AA179" i="5" s="1"/>
  <c r="T163" i="5"/>
  <c r="S163" i="5"/>
  <c r="AA163" i="5" s="1"/>
  <c r="H122" i="3"/>
  <c r="D121" i="2" s="1"/>
  <c r="H121" i="3"/>
  <c r="D120" i="2" s="1"/>
  <c r="H120" i="3"/>
  <c r="D119" i="2" s="1"/>
  <c r="H119" i="3"/>
  <c r="D118" i="2" s="1"/>
  <c r="H118" i="3"/>
  <c r="D117" i="2" s="1"/>
  <c r="N106" i="3"/>
  <c r="F105" i="2" s="1"/>
  <c r="N105" i="3"/>
  <c r="F104" i="2" s="1"/>
  <c r="N104" i="3"/>
  <c r="F103" i="2" s="1"/>
  <c r="N103" i="3"/>
  <c r="F102" i="2" s="1"/>
  <c r="J152" i="3"/>
  <c r="K152" i="3" s="1"/>
  <c r="E151" i="2" s="1"/>
  <c r="J151" i="3"/>
  <c r="K151" i="3" s="1"/>
  <c r="E150" i="2" s="1"/>
  <c r="J150" i="3"/>
  <c r="K150" i="3" s="1"/>
  <c r="E149" i="2" s="1"/>
  <c r="N149" i="3"/>
  <c r="F148" i="2" s="1"/>
  <c r="N148" i="3"/>
  <c r="F147" i="2" s="1"/>
  <c r="J149" i="3"/>
  <c r="K149" i="3" s="1"/>
  <c r="E148" i="2" s="1"/>
  <c r="J148" i="3"/>
  <c r="K148" i="3" s="1"/>
  <c r="E147" i="2" s="1"/>
  <c r="H152" i="3"/>
  <c r="D151" i="2" s="1"/>
  <c r="H151" i="3"/>
  <c r="D150" i="2" s="1"/>
  <c r="H150" i="3"/>
  <c r="D149" i="2" s="1"/>
  <c r="H149" i="3"/>
  <c r="D148" i="2" s="1"/>
  <c r="H148" i="3"/>
  <c r="D147" i="2" s="1"/>
  <c r="N150" i="3"/>
  <c r="F149" i="2" s="1"/>
  <c r="J114" i="3"/>
  <c r="K114" i="3" s="1"/>
  <c r="E113" i="2" s="1"/>
  <c r="J113" i="3"/>
  <c r="K113" i="3" s="1"/>
  <c r="E112" i="2" s="1"/>
  <c r="H117" i="3"/>
  <c r="D116" i="2" s="1"/>
  <c r="H116" i="3"/>
  <c r="D115" i="2" s="1"/>
  <c r="H115" i="3"/>
  <c r="D114" i="2" s="1"/>
  <c r="H114" i="3"/>
  <c r="D113" i="2" s="1"/>
  <c r="H113" i="3"/>
  <c r="D112" i="2" s="1"/>
  <c r="J117" i="3"/>
  <c r="K117" i="3" s="1"/>
  <c r="E116" i="2" s="1"/>
  <c r="J116" i="3"/>
  <c r="K116" i="3" s="1"/>
  <c r="E115" i="2" s="1"/>
  <c r="J115" i="3"/>
  <c r="K115" i="3" s="1"/>
  <c r="E114" i="2" s="1"/>
  <c r="N117" i="3"/>
  <c r="F116" i="2" s="1"/>
  <c r="N116" i="3"/>
  <c r="F115" i="2" s="1"/>
  <c r="N115" i="3"/>
  <c r="F114" i="2" s="1"/>
  <c r="N114" i="3"/>
  <c r="F113" i="2" s="1"/>
  <c r="N113" i="3"/>
  <c r="F112" i="2" s="1"/>
  <c r="H109" i="3"/>
  <c r="D108" i="2" s="1"/>
  <c r="J109" i="3"/>
  <c r="K109" i="3" s="1"/>
  <c r="E108" i="2" s="1"/>
  <c r="H108" i="3"/>
  <c r="D107" i="2" s="1"/>
  <c r="J108" i="3"/>
  <c r="H112" i="3"/>
  <c r="D111" i="2" s="1"/>
  <c r="H111" i="3"/>
  <c r="D110" i="2" s="1"/>
  <c r="H110" i="3"/>
  <c r="D109" i="2" s="1"/>
  <c r="K108" i="3"/>
  <c r="E107" i="2" s="1"/>
  <c r="J112" i="3"/>
  <c r="K112" i="3" s="1"/>
  <c r="E111" i="2" s="1"/>
  <c r="J111" i="3"/>
  <c r="K111" i="3" s="1"/>
  <c r="E110" i="2" s="1"/>
  <c r="J110" i="3"/>
  <c r="K110" i="3" s="1"/>
  <c r="E109" i="2" s="1"/>
  <c r="N112" i="3"/>
  <c r="F111" i="2" s="1"/>
  <c r="N111" i="3"/>
  <c r="F110" i="2" s="1"/>
  <c r="N110" i="3"/>
  <c r="F109" i="2" s="1"/>
  <c r="N109" i="3"/>
  <c r="F108" i="2" s="1"/>
  <c r="N108" i="3"/>
  <c r="F107" i="2" s="1"/>
  <c r="H87" i="3"/>
  <c r="D86" i="2" s="1"/>
  <c r="J87" i="3"/>
  <c r="K87" i="3" s="1"/>
  <c r="E86" i="2" s="1"/>
  <c r="H72" i="3"/>
  <c r="D71" i="2" s="1"/>
  <c r="H71" i="3"/>
  <c r="D70" i="2" s="1"/>
  <c r="H70" i="3"/>
  <c r="D69" i="2" s="1"/>
  <c r="H69" i="3"/>
  <c r="D68" i="2" s="1"/>
  <c r="H68" i="3"/>
  <c r="D67" i="2" s="1"/>
  <c r="J72" i="3"/>
  <c r="K72" i="3" s="1"/>
  <c r="E71" i="2" s="1"/>
  <c r="J71" i="3"/>
  <c r="K71" i="3" s="1"/>
  <c r="E70" i="2" s="1"/>
  <c r="J70" i="3"/>
  <c r="K70" i="3" s="1"/>
  <c r="E69" i="2" s="1"/>
  <c r="J69" i="3"/>
  <c r="K69" i="3" s="1"/>
  <c r="E68" i="2" s="1"/>
  <c r="J68" i="3"/>
  <c r="K68" i="3" s="1"/>
  <c r="E67" i="2" s="1"/>
  <c r="N73" i="3"/>
  <c r="F72" i="2" s="1"/>
  <c r="N72" i="3"/>
  <c r="F71" i="2" s="1"/>
  <c r="N71" i="3"/>
  <c r="F70" i="2" s="1"/>
  <c r="N70" i="3"/>
  <c r="F69" i="2" s="1"/>
  <c r="N69" i="3"/>
  <c r="F68" i="2" s="1"/>
  <c r="N68" i="3"/>
  <c r="F67" i="2" s="1"/>
  <c r="H63" i="3"/>
  <c r="D62" i="2" s="1"/>
  <c r="H64" i="3"/>
  <c r="D63" i="2" s="1"/>
  <c r="H65" i="3"/>
  <c r="D64" i="2" s="1"/>
  <c r="H66" i="3"/>
  <c r="D65" i="2" s="1"/>
  <c r="H67" i="3"/>
  <c r="D66" i="2" s="1"/>
  <c r="J67" i="3"/>
  <c r="K67" i="3" s="1"/>
  <c r="E66" i="2" s="1"/>
  <c r="J66" i="3"/>
  <c r="K66" i="3" s="1"/>
  <c r="E65" i="2" s="1"/>
  <c r="J65" i="3"/>
  <c r="K65" i="3" s="1"/>
  <c r="E64" i="2" s="1"/>
  <c r="J64" i="3"/>
  <c r="K64" i="3" s="1"/>
  <c r="E63" i="2" s="1"/>
  <c r="J63" i="3"/>
  <c r="K63" i="3" s="1"/>
  <c r="E62" i="2" s="1"/>
  <c r="N67" i="3"/>
  <c r="F66" i="2" s="1"/>
  <c r="N66" i="3"/>
  <c r="F65" i="2" s="1"/>
  <c r="N65" i="3"/>
  <c r="F64" i="2" s="1"/>
  <c r="N64" i="3"/>
  <c r="F63" i="2" s="1"/>
  <c r="N63" i="3"/>
  <c r="F62" i="2" s="1"/>
  <c r="H54" i="3"/>
  <c r="D53" i="2" s="1"/>
  <c r="J54" i="3"/>
  <c r="K54" i="3" s="1"/>
  <c r="E53" i="2" s="1"/>
  <c r="J53" i="3"/>
  <c r="K53" i="3" s="1"/>
  <c r="E52" i="2" s="1"/>
  <c r="H53" i="3"/>
  <c r="D52" i="2" s="1"/>
  <c r="H55" i="3"/>
  <c r="D54" i="2" s="1"/>
  <c r="H56" i="3"/>
  <c r="D55" i="2" s="1"/>
  <c r="H57" i="3"/>
  <c r="D56" i="2" s="1"/>
  <c r="N57" i="3"/>
  <c r="F56" i="2" s="1"/>
  <c r="N56" i="3"/>
  <c r="F55" i="2" s="1"/>
  <c r="N55" i="3"/>
  <c r="F54" i="2" s="1"/>
  <c r="N54" i="3"/>
  <c r="F53" i="2" s="1"/>
  <c r="N53" i="3"/>
  <c r="F52" i="2" s="1"/>
  <c r="J57" i="3"/>
  <c r="K57" i="3" s="1"/>
  <c r="E56" i="2" s="1"/>
  <c r="J56" i="3"/>
  <c r="K56" i="3" s="1"/>
  <c r="E55" i="2" s="1"/>
  <c r="J55" i="3"/>
  <c r="K55" i="3" s="1"/>
  <c r="E54" i="2" s="1"/>
  <c r="K153" i="3"/>
  <c r="E152" i="2" s="1"/>
  <c r="F153" i="3"/>
  <c r="N52" i="3"/>
  <c r="F51" i="2" s="1"/>
  <c r="N51" i="3"/>
  <c r="F50" i="2" s="1"/>
  <c r="N50" i="3"/>
  <c r="F49" i="2" s="1"/>
  <c r="H52" i="3"/>
  <c r="D51" i="2" s="1"/>
  <c r="H51" i="3"/>
  <c r="D50" i="2" s="1"/>
  <c r="H50" i="3"/>
  <c r="D49" i="2" s="1"/>
  <c r="J52" i="3"/>
  <c r="K52" i="3" s="1"/>
  <c r="E51" i="2" s="1"/>
  <c r="J51" i="3"/>
  <c r="K51" i="3" s="1"/>
  <c r="E50" i="2" s="1"/>
  <c r="J50" i="3"/>
  <c r="K50" i="3" s="1"/>
  <c r="E49" i="2" s="1"/>
  <c r="H49" i="3"/>
  <c r="D48" i="2" s="1"/>
  <c r="H48" i="3"/>
  <c r="D47" i="2" s="1"/>
  <c r="J49" i="3"/>
  <c r="K49" i="3" s="1"/>
  <c r="E48" i="2" s="1"/>
  <c r="J48" i="3"/>
  <c r="K48" i="3" s="1"/>
  <c r="E47" i="2" s="1"/>
  <c r="N49" i="3"/>
  <c r="F48" i="2" s="1"/>
  <c r="N48" i="3"/>
  <c r="F47" i="2" s="1"/>
  <c r="H32" i="3"/>
  <c r="D31" i="2" s="1"/>
  <c r="H31" i="3"/>
  <c r="D30" i="2" s="1"/>
  <c r="H30" i="3"/>
  <c r="D29" i="2" s="1"/>
  <c r="N32" i="3"/>
  <c r="F31" i="2" s="1"/>
  <c r="N31" i="3"/>
  <c r="F30" i="2" s="1"/>
  <c r="N30" i="3"/>
  <c r="F29" i="2" s="1"/>
  <c r="N29" i="3"/>
  <c r="F28" i="2" s="1"/>
  <c r="N28" i="3"/>
  <c r="F27" i="2" s="1"/>
  <c r="H29" i="3"/>
  <c r="D28" i="2" s="1"/>
  <c r="H28" i="3"/>
  <c r="D27" i="2" s="1"/>
  <c r="H27" i="3"/>
  <c r="D26" i="2" s="1"/>
  <c r="H26" i="3"/>
  <c r="D25" i="2" s="1"/>
  <c r="H25" i="3"/>
  <c r="D24" i="2" s="1"/>
  <c r="H24" i="3"/>
  <c r="D23" i="2" s="1"/>
  <c r="H23" i="3"/>
  <c r="D22" i="2" s="1"/>
  <c r="N27" i="3"/>
  <c r="F26" i="2" s="1"/>
  <c r="N26" i="3"/>
  <c r="F25" i="2" s="1"/>
  <c r="N25" i="3"/>
  <c r="F24" i="2" s="1"/>
  <c r="N24" i="3"/>
  <c r="F23" i="2" s="1"/>
  <c r="N23" i="3"/>
  <c r="F22" i="2" s="1"/>
  <c r="J24" i="3"/>
  <c r="K24" i="3" s="1"/>
  <c r="E23" i="2" s="1"/>
  <c r="J23" i="3"/>
  <c r="K23" i="3" s="1"/>
  <c r="E22" i="2" s="1"/>
  <c r="J32" i="3"/>
  <c r="K32" i="3" s="1"/>
  <c r="E31" i="2" s="1"/>
  <c r="J31" i="3"/>
  <c r="K31" i="3" s="1"/>
  <c r="E30" i="2" s="1"/>
  <c r="J30" i="3"/>
  <c r="K30" i="3" s="1"/>
  <c r="E29" i="2" s="1"/>
  <c r="J29" i="3"/>
  <c r="K29" i="3" s="1"/>
  <c r="E28" i="2" s="1"/>
  <c r="J28" i="3"/>
  <c r="K28" i="3" s="1"/>
  <c r="E27" i="2" s="1"/>
  <c r="J27" i="3"/>
  <c r="K27" i="3" s="1"/>
  <c r="E26" i="2" s="1"/>
  <c r="J26" i="3"/>
  <c r="K26" i="3" s="1"/>
  <c r="E25" i="2" s="1"/>
  <c r="J25" i="3"/>
  <c r="K25" i="3" s="1"/>
  <c r="E24" i="2" s="1"/>
  <c r="H22" i="3"/>
  <c r="D21" i="2" s="1"/>
  <c r="H21" i="3"/>
  <c r="D20" i="2" s="1"/>
  <c r="H20" i="3"/>
  <c r="D19" i="2" s="1"/>
  <c r="J22" i="3"/>
  <c r="K22" i="3" s="1"/>
  <c r="E21" i="2" s="1"/>
  <c r="J21" i="3"/>
  <c r="K21" i="3" s="1"/>
  <c r="E20" i="2" s="1"/>
  <c r="J20" i="3"/>
  <c r="K20" i="3" s="1"/>
  <c r="E19" i="2" s="1"/>
  <c r="N22" i="3"/>
  <c r="F21" i="2" s="1"/>
  <c r="N21" i="3"/>
  <c r="F20" i="2" s="1"/>
  <c r="N20" i="3"/>
  <c r="F19" i="2" s="1"/>
  <c r="H19" i="3"/>
  <c r="D18" i="2" s="1"/>
  <c r="H18" i="3"/>
  <c r="D17" i="2" s="1"/>
  <c r="J19" i="3"/>
  <c r="K19" i="3" s="1"/>
  <c r="E18" i="2" s="1"/>
  <c r="J18" i="3"/>
  <c r="K18" i="3" s="1"/>
  <c r="E17" i="2" s="1"/>
  <c r="N19" i="3"/>
  <c r="F18" i="2" s="1"/>
  <c r="N18" i="3"/>
  <c r="F17" i="2" s="1"/>
  <c r="H17" i="3"/>
  <c r="D16" i="2" s="1"/>
  <c r="H16" i="3"/>
  <c r="D15" i="2" s="1"/>
  <c r="H15" i="3"/>
  <c r="D14" i="2" s="1"/>
  <c r="J17" i="3"/>
  <c r="K17" i="3" s="1"/>
  <c r="E16" i="2" s="1"/>
  <c r="J16" i="3"/>
  <c r="K16" i="3" s="1"/>
  <c r="E15" i="2" s="1"/>
  <c r="J15" i="3"/>
  <c r="K15" i="3" s="1"/>
  <c r="E14" i="2" s="1"/>
  <c r="N17" i="3"/>
  <c r="F16" i="2" s="1"/>
  <c r="N16" i="3"/>
  <c r="F15" i="2" s="1"/>
  <c r="N15" i="3"/>
  <c r="F14" i="2" s="1"/>
  <c r="N14" i="3"/>
  <c r="F13" i="2" s="1"/>
  <c r="N13" i="3"/>
  <c r="F12" i="2" s="1"/>
  <c r="H14" i="3"/>
  <c r="D13" i="2" s="1"/>
  <c r="J14" i="3"/>
  <c r="K14" i="3" s="1"/>
  <c r="E13" i="2" s="1"/>
  <c r="H13" i="3"/>
  <c r="D12" i="2" s="1"/>
  <c r="J13" i="3"/>
  <c r="K13" i="3" s="1"/>
  <c r="E12" i="2" s="1"/>
  <c r="N12" i="3"/>
  <c r="F11" i="2" s="1"/>
  <c r="N11" i="3"/>
  <c r="F10" i="2" s="1"/>
  <c r="N10" i="3"/>
  <c r="F9" i="2" s="1"/>
  <c r="N9" i="3"/>
  <c r="F8" i="2" s="1"/>
  <c r="N8" i="3"/>
  <c r="F7" i="2" s="1"/>
  <c r="J12" i="3"/>
  <c r="K12" i="3" s="1"/>
  <c r="E11" i="2" s="1"/>
  <c r="J11" i="3"/>
  <c r="K11" i="3" s="1"/>
  <c r="E10" i="2" s="1"/>
  <c r="J10" i="3"/>
  <c r="K10" i="3" s="1"/>
  <c r="E9" i="2" s="1"/>
  <c r="J9" i="3"/>
  <c r="K9" i="3" s="1"/>
  <c r="E8" i="2" s="1"/>
  <c r="J8" i="3"/>
  <c r="K8" i="3" s="1"/>
  <c r="E7" i="2" s="1"/>
  <c r="H12" i="3"/>
  <c r="D11" i="2" s="1"/>
  <c r="H11" i="3"/>
  <c r="D10" i="2" s="1"/>
  <c r="H10" i="3"/>
  <c r="D9" i="2" s="1"/>
  <c r="H9" i="3"/>
  <c r="D8" i="2" s="1"/>
  <c r="H8" i="3"/>
  <c r="D7" i="2" s="1"/>
  <c r="H7" i="3"/>
  <c r="D6" i="2" s="1"/>
  <c r="H6" i="3"/>
  <c r="D5" i="2" s="1"/>
  <c r="H5" i="3"/>
  <c r="D4" i="2" s="1"/>
  <c r="H4" i="3"/>
  <c r="D3" i="2" s="1"/>
  <c r="H3" i="3"/>
  <c r="D2" i="2" s="1"/>
  <c r="N7" i="3"/>
  <c r="F6" i="2" s="1"/>
  <c r="N6" i="3"/>
  <c r="F5" i="2" s="1"/>
  <c r="N5" i="3"/>
  <c r="F4" i="2" s="1"/>
  <c r="N4" i="3"/>
  <c r="F3" i="2" s="1"/>
  <c r="N3" i="3"/>
  <c r="F2" i="2" s="1"/>
  <c r="J7" i="3"/>
  <c r="K7" i="3" s="1"/>
  <c r="E6" i="2" s="1"/>
  <c r="J6" i="3"/>
  <c r="K6" i="3" s="1"/>
  <c r="E5" i="2" s="1"/>
  <c r="J5" i="3"/>
  <c r="K5" i="3" s="1"/>
  <c r="E4" i="2" s="1"/>
  <c r="J4" i="3"/>
  <c r="K4" i="3" s="1"/>
  <c r="E3" i="2" s="1"/>
  <c r="J3" i="3"/>
  <c r="K3" i="3" s="1"/>
  <c r="E2" i="2" s="1"/>
  <c r="N107" i="3"/>
  <c r="F106" i="2" s="1"/>
  <c r="H107" i="3"/>
  <c r="D106" i="2" s="1"/>
  <c r="H106" i="3"/>
  <c r="D105" i="2" s="1"/>
  <c r="H105" i="3"/>
  <c r="D104" i="2" s="1"/>
  <c r="J107" i="3"/>
  <c r="K107" i="3" s="1"/>
  <c r="E106" i="2" s="1"/>
  <c r="J106" i="3"/>
  <c r="K106" i="3" s="1"/>
  <c r="E105" i="2" s="1"/>
  <c r="J105" i="3"/>
  <c r="K105" i="3" s="1"/>
  <c r="E104" i="2" s="1"/>
  <c r="H104" i="3"/>
  <c r="D103" i="2" s="1"/>
  <c r="H103" i="3"/>
  <c r="D102" i="2" s="1"/>
  <c r="J104" i="3"/>
  <c r="K104" i="3" s="1"/>
  <c r="E103" i="2" s="1"/>
  <c r="J103" i="3"/>
  <c r="K103" i="3" s="1"/>
  <c r="E102" i="2" s="1"/>
  <c r="N153" i="3"/>
  <c r="F152" i="2" s="1"/>
  <c r="N157" i="3"/>
  <c r="F156" i="2" s="1"/>
  <c r="N156" i="3"/>
  <c r="F155" i="2" s="1"/>
  <c r="F157" i="3"/>
  <c r="F156" i="3"/>
  <c r="F155" i="3"/>
  <c r="F154" i="3"/>
  <c r="K157" i="3"/>
  <c r="E156" i="2" s="1"/>
  <c r="K156" i="3"/>
  <c r="E155" i="2" s="1"/>
  <c r="N122" i="3"/>
  <c r="F121" i="2" s="1"/>
  <c r="N121" i="3"/>
  <c r="F120" i="2" s="1"/>
  <c r="N120" i="3"/>
  <c r="F119" i="2" s="1"/>
  <c r="N119" i="3"/>
  <c r="F118" i="2" s="1"/>
  <c r="N118" i="3"/>
  <c r="F117" i="2" s="1"/>
  <c r="J122" i="3"/>
  <c r="K122" i="3" s="1"/>
  <c r="E121" i="2" s="1"/>
  <c r="J121" i="3"/>
  <c r="K121" i="3" s="1"/>
  <c r="E120" i="2" s="1"/>
  <c r="J120" i="3"/>
  <c r="K120" i="3" s="1"/>
  <c r="E119" i="2" s="1"/>
  <c r="J119" i="3"/>
  <c r="K119" i="3" s="1"/>
  <c r="E118" i="2" s="1"/>
  <c r="J118" i="3"/>
  <c r="K118" i="3" s="1"/>
  <c r="E117" i="2" s="1"/>
  <c r="N127" i="3"/>
  <c r="F126" i="2" s="1"/>
  <c r="N126" i="3"/>
  <c r="F125" i="2" s="1"/>
  <c r="H127" i="3"/>
  <c r="D126" i="2" s="1"/>
  <c r="H126" i="3"/>
  <c r="D125" i="2" s="1"/>
  <c r="H125" i="3"/>
  <c r="D124" i="2" s="1"/>
  <c r="H124" i="3"/>
  <c r="D123" i="2" s="1"/>
  <c r="H123" i="3"/>
  <c r="D122" i="2" s="1"/>
  <c r="J127" i="3"/>
  <c r="K127" i="3" s="1"/>
  <c r="E126" i="2" s="1"/>
  <c r="J126" i="3"/>
  <c r="K126" i="3" s="1"/>
  <c r="E125" i="2" s="1"/>
  <c r="J125" i="3"/>
  <c r="K125" i="3" s="1"/>
  <c r="E124" i="2" s="1"/>
  <c r="J124" i="3"/>
  <c r="K124" i="3" s="1"/>
  <c r="E123" i="2" s="1"/>
  <c r="J123" i="3"/>
  <c r="K123" i="3" s="1"/>
  <c r="E122" i="2" s="1"/>
  <c r="N125" i="3"/>
  <c r="F124" i="2" s="1"/>
  <c r="N124" i="3"/>
  <c r="F123" i="2" s="1"/>
  <c r="N123" i="3"/>
  <c r="F122" i="2" s="1"/>
  <c r="J129" i="3"/>
  <c r="K129" i="3" s="1"/>
  <c r="E128" i="2" s="1"/>
  <c r="J132" i="3"/>
  <c r="K132" i="3" s="1"/>
  <c r="E131" i="2" s="1"/>
  <c r="J131" i="3"/>
  <c r="K131" i="3" s="1"/>
  <c r="E130" i="2" s="1"/>
  <c r="J130" i="3"/>
  <c r="K130" i="3" s="1"/>
  <c r="E129" i="2" s="1"/>
  <c r="N132" i="3"/>
  <c r="F131" i="2" s="1"/>
  <c r="N131" i="3"/>
  <c r="F130" i="2" s="1"/>
  <c r="N130" i="3"/>
  <c r="F129" i="2" s="1"/>
  <c r="N129" i="3"/>
  <c r="F128" i="2" s="1"/>
  <c r="H132" i="3"/>
  <c r="D131" i="2" s="1"/>
  <c r="H131" i="3"/>
  <c r="D130" i="2" s="1"/>
  <c r="H130" i="3"/>
  <c r="D129" i="2" s="1"/>
  <c r="H129" i="3"/>
  <c r="D128" i="2" s="1"/>
  <c r="H128" i="3"/>
  <c r="D127" i="2" s="1"/>
  <c r="N128" i="3"/>
  <c r="F127" i="2" s="1"/>
  <c r="J128" i="3"/>
  <c r="K128" i="3" s="1"/>
  <c r="E127" i="2" s="1"/>
  <c r="N134" i="3"/>
  <c r="F133" i="2" s="1"/>
  <c r="N133" i="3"/>
  <c r="F132" i="2" s="1"/>
  <c r="J134" i="3"/>
  <c r="K134" i="3" s="1"/>
  <c r="E133" i="2" s="1"/>
  <c r="J133" i="3"/>
  <c r="K133" i="3" s="1"/>
  <c r="E132" i="2" s="1"/>
  <c r="H135" i="3"/>
  <c r="D134" i="2" s="1"/>
  <c r="H134" i="3"/>
  <c r="D133" i="2" s="1"/>
  <c r="H133" i="3"/>
  <c r="D132" i="2" s="1"/>
  <c r="N137" i="3"/>
  <c r="F136" i="2" s="1"/>
  <c r="N136" i="3"/>
  <c r="F135" i="2" s="1"/>
  <c r="N135" i="3"/>
  <c r="F134" i="2" s="1"/>
  <c r="J137" i="3"/>
  <c r="K137" i="3" s="1"/>
  <c r="E136" i="2" s="1"/>
  <c r="J136" i="3"/>
  <c r="K136" i="3" s="1"/>
  <c r="E135" i="2" s="1"/>
  <c r="J135" i="3"/>
  <c r="K135" i="3" s="1"/>
  <c r="E134" i="2" s="1"/>
  <c r="H137" i="3"/>
  <c r="D136" i="2" s="1"/>
  <c r="H136" i="3"/>
  <c r="D135" i="2" s="1"/>
  <c r="N155" i="3"/>
  <c r="F154" i="2" s="1"/>
  <c r="N154" i="3"/>
  <c r="F153" i="2" s="1"/>
  <c r="K155" i="3"/>
  <c r="E154" i="2" s="1"/>
  <c r="K154" i="3"/>
  <c r="E153" i="2" s="1"/>
  <c r="N152" i="3"/>
  <c r="F151" i="2" s="1"/>
  <c r="N151" i="3"/>
  <c r="F150" i="2" s="1"/>
  <c r="AC77" i="5" l="1"/>
  <c r="G61" i="2"/>
  <c r="AC89" i="5"/>
  <c r="G106" i="2"/>
  <c r="H155" i="3"/>
  <c r="D154" i="2" s="1"/>
  <c r="R155" i="5"/>
  <c r="S155" i="5" s="1"/>
  <c r="AA155" i="5" s="1"/>
  <c r="AC155" i="5" s="1"/>
  <c r="AC67" i="5"/>
  <c r="AC185" i="5"/>
  <c r="AC173" i="5"/>
  <c r="AC160" i="5"/>
  <c r="G126" i="2"/>
  <c r="AC118" i="5"/>
  <c r="AC25" i="5"/>
  <c r="G24" i="2" s="1"/>
  <c r="H156" i="3"/>
  <c r="D155" i="2" s="1"/>
  <c r="R156" i="5"/>
  <c r="S156" i="5" s="1"/>
  <c r="AA156" i="5" s="1"/>
  <c r="AC156" i="5" s="1"/>
  <c r="AC138" i="5"/>
  <c r="AC176" i="5"/>
  <c r="AC123" i="5"/>
  <c r="H154" i="3"/>
  <c r="D153" i="2" s="1"/>
  <c r="R154" i="5"/>
  <c r="S154" i="5" s="1"/>
  <c r="AA154" i="5" s="1"/>
  <c r="AC88" i="5"/>
  <c r="AC165" i="5"/>
  <c r="G164" i="2" s="1"/>
  <c r="H157" i="3"/>
  <c r="D156" i="2" s="1"/>
  <c r="R157" i="5"/>
  <c r="S157" i="5" s="1"/>
  <c r="AA157" i="5" s="1"/>
  <c r="AC157" i="5" s="1"/>
  <c r="H153" i="3"/>
  <c r="D152" i="2" s="1"/>
  <c r="R153" i="5"/>
  <c r="S153" i="5" s="1"/>
  <c r="AA153" i="5" s="1"/>
  <c r="AC153" i="5" s="1"/>
  <c r="AC70" i="5"/>
  <c r="G191" i="2"/>
  <c r="AC189" i="5"/>
  <c r="AC161" i="5"/>
  <c r="AC115" i="5"/>
  <c r="AC69" i="5"/>
  <c r="G68" i="2" s="1"/>
  <c r="AC84" i="5"/>
  <c r="AC112" i="5"/>
  <c r="G111" i="2" s="1"/>
  <c r="AC23" i="5"/>
  <c r="G22" i="2" s="1"/>
  <c r="AC68" i="5"/>
  <c r="G67" i="2" s="1"/>
  <c r="AC65" i="5"/>
  <c r="G64" i="2" s="1"/>
  <c r="AC126" i="5"/>
  <c r="AC177" i="5"/>
  <c r="AC144" i="5"/>
  <c r="AC121" i="5"/>
  <c r="G120" i="2" s="1"/>
  <c r="AC87" i="5"/>
  <c r="G86" i="2" s="1"/>
  <c r="AC92" i="5"/>
  <c r="G91" i="2" s="1"/>
  <c r="AC106" i="5"/>
  <c r="AC159" i="5"/>
  <c r="G158" i="2" s="1"/>
  <c r="AC175" i="5"/>
  <c r="G119" i="2"/>
  <c r="AC15" i="5"/>
  <c r="G14" i="2" s="1"/>
  <c r="AC192" i="5"/>
  <c r="G176" i="2"/>
  <c r="AC42" i="5"/>
  <c r="G41" i="2" s="1"/>
  <c r="AC57" i="5"/>
  <c r="AC134" i="5"/>
  <c r="G133" i="2" s="1"/>
  <c r="AC136" i="5"/>
  <c r="G135" i="2" s="1"/>
  <c r="AC187" i="5"/>
  <c r="G186" i="2" s="1"/>
  <c r="AC113" i="5"/>
  <c r="G112" i="2" s="1"/>
  <c r="AC58" i="5"/>
  <c r="G57" i="2" s="1"/>
  <c r="AC99" i="5"/>
  <c r="G98" i="2" s="1"/>
  <c r="AC169" i="5"/>
  <c r="G168" i="2" s="1"/>
  <c r="AC66" i="5"/>
  <c r="G65" i="2" s="1"/>
  <c r="AC180" i="5"/>
  <c r="G179" i="2" s="1"/>
  <c r="AC181" i="5"/>
  <c r="G180" i="2" s="1"/>
  <c r="AC130" i="5"/>
  <c r="G129" i="2" s="1"/>
  <c r="G131" i="2"/>
  <c r="AC128" i="5"/>
  <c r="G127" i="2" s="1"/>
  <c r="AC56" i="5"/>
  <c r="G55" i="2" s="1"/>
  <c r="G56" i="2"/>
  <c r="AC81" i="5"/>
  <c r="G80" i="2" s="1"/>
  <c r="AC54" i="5"/>
  <c r="G53" i="2" s="1"/>
  <c r="AC17" i="5"/>
  <c r="G16" i="2" s="1"/>
  <c r="AC14" i="5"/>
  <c r="G13" i="2" s="1"/>
  <c r="AC10" i="5"/>
  <c r="G9" i="2" s="1"/>
  <c r="G96" i="2"/>
  <c r="G105" i="2"/>
  <c r="G104" i="2"/>
  <c r="G103" i="2"/>
  <c r="G107" i="2"/>
  <c r="G88" i="2"/>
  <c r="G84" i="2"/>
  <c r="G83" i="2"/>
  <c r="G85" i="2"/>
  <c r="AC38" i="5"/>
  <c r="G37" i="2" s="1"/>
  <c r="G81" i="2"/>
  <c r="G73" i="2"/>
  <c r="G76" i="2"/>
  <c r="G71" i="2"/>
  <c r="G62" i="2"/>
  <c r="G58" i="2"/>
  <c r="G60" i="2"/>
  <c r="AC53" i="5"/>
  <c r="G52" i="2" s="1"/>
  <c r="AC43" i="5"/>
  <c r="G42" i="2" s="1"/>
  <c r="AC49" i="5"/>
  <c r="G48" i="2" s="1"/>
  <c r="AC46" i="5"/>
  <c r="G45" i="2" s="1"/>
  <c r="G116" i="2"/>
  <c r="G115" i="2"/>
  <c r="G114" i="2"/>
  <c r="G117" i="2"/>
  <c r="G118" i="2"/>
  <c r="G122" i="2"/>
  <c r="G124" i="2"/>
  <c r="AC40" i="5"/>
  <c r="G39" i="2" s="1"/>
  <c r="AC37" i="5"/>
  <c r="G36" i="2" s="1"/>
  <c r="AC30" i="5"/>
  <c r="G29" i="2" s="1"/>
  <c r="AC22" i="5"/>
  <c r="G21" i="2" s="1"/>
  <c r="AC18" i="5"/>
  <c r="G17" i="2" s="1"/>
  <c r="G144" i="2"/>
  <c r="G140" i="2"/>
  <c r="G138" i="2"/>
  <c r="G143" i="2"/>
  <c r="G152" i="2"/>
  <c r="G154" i="2"/>
  <c r="G156" i="2"/>
  <c r="G160" i="2"/>
  <c r="G159" i="2"/>
  <c r="G163" i="2"/>
  <c r="X168" i="5"/>
  <c r="Y168" i="5" s="1"/>
  <c r="AB168" i="5" s="1"/>
  <c r="G172" i="2"/>
  <c r="G174" i="2"/>
  <c r="G175" i="2"/>
  <c r="G184" i="2"/>
  <c r="G188" i="2"/>
  <c r="Y31" i="5"/>
  <c r="AB31" i="5" s="1"/>
  <c r="AC31" i="5" s="1"/>
  <c r="G30" i="2" s="1"/>
  <c r="Y152" i="5"/>
  <c r="AB152" i="5" s="1"/>
  <c r="G185" i="2"/>
  <c r="Y76" i="5"/>
  <c r="AB76" i="5" s="1"/>
  <c r="Y75" i="5"/>
  <c r="AB75" i="5" s="1"/>
  <c r="Y36" i="5"/>
  <c r="AB36" i="5" s="1"/>
  <c r="AC36" i="5" s="1"/>
  <c r="G35" i="2" s="1"/>
  <c r="Y20" i="5"/>
  <c r="AB20" i="5" s="1"/>
  <c r="AC20" i="5" s="1"/>
  <c r="G19" i="2" s="1"/>
  <c r="G63" i="2"/>
  <c r="Y48" i="5"/>
  <c r="AB48" i="5" s="1"/>
  <c r="AC48" i="5" s="1"/>
  <c r="G47" i="2" s="1"/>
  <c r="AC39" i="5"/>
  <c r="G38" i="2" s="1"/>
  <c r="G54" i="2"/>
  <c r="Y94" i="5"/>
  <c r="AB94" i="5" s="1"/>
  <c r="Y98" i="5"/>
  <c r="AB98" i="5" s="1"/>
  <c r="Y110" i="5"/>
  <c r="AB110" i="5" s="1"/>
  <c r="AC110" i="5" s="1"/>
  <c r="Y44" i="5"/>
  <c r="AB44" i="5" s="1"/>
  <c r="AC44" i="5" s="1"/>
  <c r="G43" i="2" s="1"/>
  <c r="Y88" i="5"/>
  <c r="AB88" i="5" s="1"/>
  <c r="Y32" i="5"/>
  <c r="AB32" i="5" s="1"/>
  <c r="AC32" i="5" s="1"/>
  <c r="G31" i="2" s="1"/>
  <c r="Y47" i="5"/>
  <c r="AB47" i="5" s="1"/>
  <c r="AC47" i="5" s="1"/>
  <c r="G46" i="2" s="1"/>
  <c r="Y27" i="5"/>
  <c r="AB27" i="5" s="1"/>
  <c r="AC27" i="5" s="1"/>
  <c r="G26" i="2" s="1"/>
  <c r="Y102" i="5"/>
  <c r="AB102" i="5" s="1"/>
  <c r="Y28" i="5"/>
  <c r="AB28" i="5" s="1"/>
  <c r="AC28" i="5" s="1"/>
  <c r="G27" i="2" s="1"/>
  <c r="Y52" i="5"/>
  <c r="AB52" i="5" s="1"/>
  <c r="AC52" i="5" s="1"/>
  <c r="G51" i="2" s="1"/>
  <c r="Y138" i="5"/>
  <c r="AB138" i="5" s="1"/>
  <c r="Y70" i="5"/>
  <c r="AB70" i="5" s="1"/>
  <c r="Y83" i="5"/>
  <c r="AB83" i="5" s="1"/>
  <c r="Y142" i="5"/>
  <c r="AB142" i="5" s="1"/>
  <c r="AC142" i="5" s="1"/>
  <c r="Y16" i="5"/>
  <c r="AB16" i="5" s="1"/>
  <c r="AC16" i="5" s="1"/>
  <c r="G15" i="2" s="1"/>
  <c r="Y6" i="5"/>
  <c r="AB6" i="5" s="1"/>
  <c r="AC6" i="5" s="1"/>
  <c r="G5" i="2" s="1"/>
  <c r="Y7" i="5"/>
  <c r="AB7" i="5" s="1"/>
  <c r="AC7" i="5" s="1"/>
  <c r="G6" i="2" s="1"/>
  <c r="Y60" i="5"/>
  <c r="AB60" i="5" s="1"/>
  <c r="Y78" i="5"/>
  <c r="AB78" i="5" s="1"/>
  <c r="AC78" i="5" s="1"/>
  <c r="Y140" i="5"/>
  <c r="AB140" i="5" s="1"/>
  <c r="Y133" i="5"/>
  <c r="AB133" i="5" s="1"/>
  <c r="AC133" i="5" s="1"/>
  <c r="G121" i="2"/>
  <c r="Y126" i="5"/>
  <c r="AB126" i="5" s="1"/>
  <c r="Y124" i="5"/>
  <c r="AB124" i="5" s="1"/>
  <c r="AC124" i="5" s="1"/>
  <c r="Y114" i="5"/>
  <c r="AB114" i="5" s="1"/>
  <c r="Y100" i="5"/>
  <c r="AB100" i="5" s="1"/>
  <c r="Y96" i="5"/>
  <c r="AB96" i="5" s="1"/>
  <c r="Y95" i="5"/>
  <c r="AB95" i="5" s="1"/>
  <c r="AC95" i="5" s="1"/>
  <c r="Y91" i="5"/>
  <c r="AB91" i="5" s="1"/>
  <c r="AC91" i="5" s="1"/>
  <c r="Y90" i="5"/>
  <c r="AB90" i="5" s="1"/>
  <c r="AC90" i="5" s="1"/>
  <c r="Y79" i="5"/>
  <c r="AB79" i="5" s="1"/>
  <c r="AC79" i="5" s="1"/>
  <c r="Y71" i="5"/>
  <c r="AB71" i="5" s="1"/>
  <c r="Y67" i="5"/>
  <c r="AB67" i="5" s="1"/>
  <c r="X166" i="5"/>
  <c r="V166" i="5"/>
  <c r="W166" i="5" s="1"/>
  <c r="V154" i="5"/>
  <c r="W154" i="5" s="1"/>
  <c r="X154" i="5"/>
  <c r="X182" i="5"/>
  <c r="V182" i="5"/>
  <c r="W182" i="5" s="1"/>
  <c r="V170" i="5"/>
  <c r="W170" i="5" s="1"/>
  <c r="X170" i="5"/>
  <c r="X150" i="5"/>
  <c r="V150" i="5"/>
  <c r="W150" i="5" s="1"/>
  <c r="X146" i="5"/>
  <c r="V146" i="5"/>
  <c r="W146" i="5" s="1"/>
  <c r="X151" i="5"/>
  <c r="V151" i="5"/>
  <c r="W151" i="5" s="1"/>
  <c r="X162" i="5"/>
  <c r="V162" i="5"/>
  <c r="W162" i="5" s="1"/>
  <c r="X147" i="5"/>
  <c r="V147" i="5"/>
  <c r="W147" i="5" s="1"/>
  <c r="X183" i="5"/>
  <c r="V183" i="5"/>
  <c r="W183" i="5" s="1"/>
  <c r="Y184" i="5"/>
  <c r="AB184" i="5" s="1"/>
  <c r="AC184" i="5" s="1"/>
  <c r="Y188" i="5"/>
  <c r="AB188" i="5" s="1"/>
  <c r="Y156" i="5"/>
  <c r="AB156" i="5" s="1"/>
  <c r="X158" i="5"/>
  <c r="V158" i="5"/>
  <c r="W158" i="5" s="1"/>
  <c r="X163" i="5"/>
  <c r="V163" i="5"/>
  <c r="W163" i="5" s="1"/>
  <c r="X178" i="5"/>
  <c r="V178" i="5"/>
  <c r="W178" i="5" s="1"/>
  <c r="X179" i="5"/>
  <c r="V179" i="5"/>
  <c r="W179" i="5" s="1"/>
  <c r="X167" i="5"/>
  <c r="V167" i="5"/>
  <c r="W167" i="5" s="1"/>
  <c r="X190" i="5"/>
  <c r="V190" i="5"/>
  <c r="W190" i="5" s="1"/>
  <c r="X174" i="5"/>
  <c r="V174" i="5"/>
  <c r="W174" i="5" s="1"/>
  <c r="Y172" i="5"/>
  <c r="AB172" i="5" s="1"/>
  <c r="AC172" i="5" s="1"/>
  <c r="J162" i="3"/>
  <c r="K162" i="3" s="1"/>
  <c r="E161" i="2" s="1"/>
  <c r="J161" i="3"/>
  <c r="K161" i="3" s="1"/>
  <c r="E160" i="2" s="1"/>
  <c r="N162" i="3"/>
  <c r="F161" i="2" s="1"/>
  <c r="N161" i="3"/>
  <c r="F160" i="2" s="1"/>
  <c r="H162" i="3"/>
  <c r="D161" i="2" s="1"/>
  <c r="H161" i="3"/>
  <c r="D160" i="2" s="1"/>
  <c r="H160" i="3"/>
  <c r="D159" i="2" s="1"/>
  <c r="H159" i="3"/>
  <c r="D158" i="2" s="1"/>
  <c r="H158" i="3"/>
  <c r="D157" i="2" s="1"/>
  <c r="N160" i="3"/>
  <c r="F159" i="2" s="1"/>
  <c r="J160" i="3"/>
  <c r="K160" i="3" s="1"/>
  <c r="E159" i="2" s="1"/>
  <c r="N159" i="3"/>
  <c r="F158" i="2" s="1"/>
  <c r="J159" i="3"/>
  <c r="K159" i="3" s="1"/>
  <c r="E158" i="2" s="1"/>
  <c r="N158" i="3"/>
  <c r="F157" i="2" s="1"/>
  <c r="J158" i="3"/>
  <c r="K158" i="3" s="1"/>
  <c r="E157" i="2" s="1"/>
  <c r="J163" i="3"/>
  <c r="K163" i="3" s="1"/>
  <c r="E162" i="2" s="1"/>
  <c r="H167" i="3"/>
  <c r="D166" i="2" s="1"/>
  <c r="H166" i="3"/>
  <c r="D165" i="2" s="1"/>
  <c r="H165" i="3"/>
  <c r="D164" i="2" s="1"/>
  <c r="H164" i="3"/>
  <c r="D163" i="2" s="1"/>
  <c r="H163" i="3"/>
  <c r="D162" i="2" s="1"/>
  <c r="N163" i="3"/>
  <c r="F162" i="2" s="1"/>
  <c r="N164" i="3"/>
  <c r="F163" i="2" s="1"/>
  <c r="N165" i="3"/>
  <c r="F164" i="2" s="1"/>
  <c r="N166" i="3"/>
  <c r="F165" i="2" s="1"/>
  <c r="N167" i="3"/>
  <c r="F166" i="2" s="1"/>
  <c r="J166" i="3"/>
  <c r="K166" i="3" s="1"/>
  <c r="E165" i="2" s="1"/>
  <c r="J167" i="3"/>
  <c r="K167" i="3" s="1"/>
  <c r="E166" i="2" s="1"/>
  <c r="J165" i="3"/>
  <c r="K165" i="3" s="1"/>
  <c r="E164" i="2" s="1"/>
  <c r="J164" i="3"/>
  <c r="K164" i="3" s="1"/>
  <c r="E163" i="2" s="1"/>
  <c r="N172" i="3"/>
  <c r="F171" i="2" s="1"/>
  <c r="N171" i="3"/>
  <c r="F170" i="2" s="1"/>
  <c r="N170" i="3"/>
  <c r="F169" i="2" s="1"/>
  <c r="N169" i="3"/>
  <c r="F168" i="2" s="1"/>
  <c r="N168" i="3"/>
  <c r="F167" i="2" s="1"/>
  <c r="H172" i="3"/>
  <c r="D171" i="2" s="1"/>
  <c r="H171" i="3"/>
  <c r="D170" i="2" s="1"/>
  <c r="H170" i="3"/>
  <c r="D169" i="2" s="1"/>
  <c r="H169" i="3"/>
  <c r="D168" i="2" s="1"/>
  <c r="H168" i="3"/>
  <c r="D167" i="2" s="1"/>
  <c r="J172" i="3"/>
  <c r="K172" i="3" s="1"/>
  <c r="E171" i="2" s="1"/>
  <c r="J171" i="3"/>
  <c r="K171" i="3" s="1"/>
  <c r="E170" i="2" s="1"/>
  <c r="J170" i="3"/>
  <c r="K170" i="3" s="1"/>
  <c r="E169" i="2" s="1"/>
  <c r="J169" i="3"/>
  <c r="K169" i="3" s="1"/>
  <c r="E168" i="2" s="1"/>
  <c r="J168" i="3"/>
  <c r="K168" i="3" s="1"/>
  <c r="E167" i="2" s="1"/>
  <c r="H192" i="3"/>
  <c r="D191" i="2" s="1"/>
  <c r="H187" i="3"/>
  <c r="D186" i="2" s="1"/>
  <c r="H182" i="3"/>
  <c r="D181" i="2" s="1"/>
  <c r="H177" i="3"/>
  <c r="D176" i="2" s="1"/>
  <c r="H147" i="3"/>
  <c r="D146" i="2" s="1"/>
  <c r="H142" i="3"/>
  <c r="D141" i="2" s="1"/>
  <c r="N92" i="3"/>
  <c r="F91" i="2" s="1"/>
  <c r="H92" i="3"/>
  <c r="D91" i="2" s="1"/>
  <c r="J92" i="3"/>
  <c r="K92" i="3" s="1"/>
  <c r="E91" i="2" s="1"/>
  <c r="G95" i="2" l="1"/>
  <c r="G137" i="2"/>
  <c r="G109" i="2"/>
  <c r="G66" i="2"/>
  <c r="G74" i="2"/>
  <c r="AC98" i="5"/>
  <c r="G97" i="2" s="1"/>
  <c r="G155" i="2"/>
  <c r="G123" i="2"/>
  <c r="G75" i="2"/>
  <c r="AC100" i="5"/>
  <c r="G99" i="2" s="1"/>
  <c r="AC102" i="5"/>
  <c r="G101" i="2" s="1"/>
  <c r="AC96" i="5"/>
  <c r="AC94" i="5"/>
  <c r="G93" i="2" s="1"/>
  <c r="G125" i="2"/>
  <c r="AC168" i="5"/>
  <c r="G167" i="2" s="1"/>
  <c r="AC60" i="5"/>
  <c r="G59" i="2" s="1"/>
  <c r="AC188" i="5"/>
  <c r="G187" i="2" s="1"/>
  <c r="AC76" i="5"/>
  <c r="AC71" i="5"/>
  <c r="G70" i="2" s="1"/>
  <c r="G141" i="2"/>
  <c r="G90" i="2"/>
  <c r="AC75" i="5"/>
  <c r="AC83" i="5"/>
  <c r="G82" i="2" s="1"/>
  <c r="AC154" i="5"/>
  <c r="G183" i="2"/>
  <c r="G89" i="2"/>
  <c r="G94" i="2"/>
  <c r="G69" i="2"/>
  <c r="G87" i="2"/>
  <c r="AC114" i="5"/>
  <c r="G113" i="2" s="1"/>
  <c r="AC140" i="5"/>
  <c r="G139" i="2" s="1"/>
  <c r="G132" i="2"/>
  <c r="G171" i="2"/>
  <c r="AC152" i="5"/>
  <c r="G151" i="2" s="1"/>
  <c r="G77" i="2"/>
  <c r="G78" i="2"/>
  <c r="Y190" i="5"/>
  <c r="AB190" i="5" s="1"/>
  <c r="Y179" i="5"/>
  <c r="AB179" i="5" s="1"/>
  <c r="Y163" i="5"/>
  <c r="AB163" i="5" s="1"/>
  <c r="Y150" i="5"/>
  <c r="AB150" i="5" s="1"/>
  <c r="Y166" i="5"/>
  <c r="AB166" i="5" s="1"/>
  <c r="Y147" i="5"/>
  <c r="AB147" i="5" s="1"/>
  <c r="Y151" i="5"/>
  <c r="AB151" i="5" s="1"/>
  <c r="Y170" i="5"/>
  <c r="AB170" i="5" s="1"/>
  <c r="Y154" i="5"/>
  <c r="AB154" i="5" s="1"/>
  <c r="Y182" i="5"/>
  <c r="AB182" i="5" s="1"/>
  <c r="Y174" i="5"/>
  <c r="AB174" i="5" s="1"/>
  <c r="Y167" i="5"/>
  <c r="AB167" i="5" s="1"/>
  <c r="Y178" i="5"/>
  <c r="AB178" i="5" s="1"/>
  <c r="Y158" i="5"/>
  <c r="AB158" i="5" s="1"/>
  <c r="Y183" i="5"/>
  <c r="AB183" i="5" s="1"/>
  <c r="Y162" i="5"/>
  <c r="AB162" i="5" s="1"/>
  <c r="Y146" i="5"/>
  <c r="AB146" i="5" s="1"/>
  <c r="N87" i="3"/>
  <c r="F86" i="2" s="1"/>
  <c r="N82" i="3"/>
  <c r="F81" i="2" s="1"/>
  <c r="H82" i="3"/>
  <c r="D81" i="2" s="1"/>
  <c r="J82" i="3"/>
  <c r="K82" i="3" s="1"/>
  <c r="E81" i="2" s="1"/>
  <c r="H77" i="3"/>
  <c r="D76" i="2" s="1"/>
  <c r="N77" i="3"/>
  <c r="F76" i="2" s="1"/>
  <c r="J77" i="3"/>
  <c r="K77" i="3" s="1"/>
  <c r="E76" i="2" s="1"/>
  <c r="H97" i="3"/>
  <c r="D96" i="2" s="1"/>
  <c r="H102" i="3"/>
  <c r="D101" i="2" s="1"/>
  <c r="H62" i="3"/>
  <c r="D61" i="2" s="1"/>
  <c r="H47" i="3"/>
  <c r="D46" i="2" s="1"/>
  <c r="H42" i="3"/>
  <c r="D41" i="2" s="1"/>
  <c r="H37" i="3"/>
  <c r="D36" i="2" s="1"/>
  <c r="AC163" i="5" l="1"/>
  <c r="G162" i="2" s="1"/>
  <c r="AC146" i="5"/>
  <c r="G145" i="2" s="1"/>
  <c r="G153" i="2"/>
  <c r="G189" i="2"/>
  <c r="AC190" i="5"/>
  <c r="AC162" i="5"/>
  <c r="G161" i="2" s="1"/>
  <c r="G169" i="2"/>
  <c r="AC170" i="5"/>
  <c r="G182" i="2"/>
  <c r="AC183" i="5"/>
  <c r="G157" i="2"/>
  <c r="AC158" i="5"/>
  <c r="AC147" i="5"/>
  <c r="G146" i="2" s="1"/>
  <c r="G165" i="2"/>
  <c r="AC166" i="5"/>
  <c r="G166" i="2"/>
  <c r="AC167" i="5"/>
  <c r="G173" i="2"/>
  <c r="AC174" i="5"/>
  <c r="AC178" i="5"/>
  <c r="G177" i="2" s="1"/>
  <c r="AC179" i="5"/>
  <c r="G178" i="2" s="1"/>
  <c r="AC182" i="5"/>
  <c r="G181" i="2" s="1"/>
  <c r="AC150" i="5"/>
  <c r="G149" i="2" s="1"/>
  <c r="AC151" i="5"/>
  <c r="G150" i="2" s="1"/>
  <c r="J97" i="3"/>
  <c r="K97" i="3" s="1"/>
  <c r="E96" i="2" s="1"/>
  <c r="N97" i="3"/>
  <c r="F96" i="2" s="1"/>
  <c r="J102" i="3"/>
  <c r="K102" i="3" s="1"/>
  <c r="E101" i="2" s="1"/>
  <c r="N102" i="3"/>
  <c r="F101" i="2" s="1"/>
  <c r="J142" i="3"/>
  <c r="K142" i="3" s="1"/>
  <c r="E141" i="2" s="1"/>
  <c r="N142" i="3"/>
  <c r="F141" i="2" s="1"/>
  <c r="J147" i="3"/>
  <c r="K147" i="3" s="1"/>
  <c r="E146" i="2" s="1"/>
  <c r="N147" i="3"/>
  <c r="F146" i="2" s="1"/>
  <c r="N177" i="3"/>
  <c r="F176" i="2" s="1"/>
  <c r="J177" i="3"/>
  <c r="K177" i="3" s="1"/>
  <c r="E176" i="2" s="1"/>
  <c r="N182" i="3"/>
  <c r="F181" i="2" s="1"/>
  <c r="J182" i="3"/>
  <c r="K182" i="3" s="1"/>
  <c r="E181" i="2" s="1"/>
  <c r="J187" i="3"/>
  <c r="K187" i="3" s="1"/>
  <c r="E186" i="2" s="1"/>
  <c r="N187" i="3"/>
  <c r="F186" i="2" s="1"/>
  <c r="J192" i="3"/>
  <c r="J176" i="3"/>
  <c r="J175" i="3"/>
  <c r="J174" i="3"/>
  <c r="J173" i="3"/>
  <c r="J178" i="3"/>
  <c r="J179" i="3"/>
  <c r="J180" i="3"/>
  <c r="J181" i="3"/>
  <c r="J186" i="3"/>
  <c r="J185" i="3"/>
  <c r="J184" i="3"/>
  <c r="J183" i="3"/>
  <c r="J189" i="3"/>
  <c r="J188" i="3"/>
  <c r="J190" i="3"/>
  <c r="J191" i="3"/>
  <c r="N192" i="3"/>
  <c r="F191" i="2" s="1"/>
  <c r="J146" i="3"/>
  <c r="J145" i="3"/>
  <c r="J144" i="3"/>
  <c r="J143" i="3"/>
  <c r="J141" i="3"/>
  <c r="J140" i="3"/>
  <c r="J139" i="3"/>
  <c r="J138" i="3"/>
  <c r="J101" i="3"/>
  <c r="J100" i="3"/>
  <c r="J99" i="3"/>
  <c r="J98" i="3"/>
  <c r="J96" i="3"/>
  <c r="J95" i="3"/>
  <c r="J94" i="3"/>
  <c r="J93" i="3"/>
  <c r="J91" i="3"/>
  <c r="J90" i="3"/>
  <c r="J89" i="3"/>
  <c r="J88" i="3"/>
  <c r="J86" i="3"/>
  <c r="J85" i="3"/>
  <c r="J84" i="3"/>
  <c r="J83" i="3"/>
  <c r="J81" i="3"/>
  <c r="J80" i="3"/>
  <c r="J79" i="3"/>
  <c r="J78" i="3"/>
  <c r="J76" i="3"/>
  <c r="J75" i="3"/>
  <c r="J74" i="3"/>
  <c r="J73" i="3"/>
  <c r="K73" i="3" s="1"/>
  <c r="E72" i="2" s="1"/>
  <c r="J43" i="3"/>
  <c r="J44" i="3"/>
  <c r="J45" i="3"/>
  <c r="J46" i="3"/>
  <c r="A178" i="3"/>
  <c r="A183" i="3" s="1"/>
  <c r="A188" i="3" s="1"/>
  <c r="A153" i="3"/>
  <c r="A158" i="3" s="1"/>
  <c r="K192" i="3" l="1"/>
  <c r="E191" i="2" s="1"/>
  <c r="A123" i="3" l="1"/>
  <c r="A128" i="3" s="1"/>
  <c r="A113" i="3"/>
  <c r="H101" i="3"/>
  <c r="D100" i="2" s="1"/>
  <c r="H100" i="3"/>
  <c r="D99" i="2" s="1"/>
  <c r="H99" i="3"/>
  <c r="D98" i="2" s="1"/>
  <c r="H98" i="3"/>
  <c r="D97" i="2" s="1"/>
  <c r="K101" i="3"/>
  <c r="E100" i="2" s="1"/>
  <c r="K98" i="3"/>
  <c r="E97" i="2" s="1"/>
  <c r="K99" i="3"/>
  <c r="E98" i="2" s="1"/>
  <c r="K100" i="3"/>
  <c r="E99" i="2" s="1"/>
  <c r="J62" i="3"/>
  <c r="K62" i="3" s="1"/>
  <c r="E61" i="2" s="1"/>
  <c r="J61" i="3"/>
  <c r="J60" i="3"/>
  <c r="J59" i="3"/>
  <c r="J58" i="3"/>
  <c r="N62" i="3"/>
  <c r="F61" i="2" s="1"/>
  <c r="J47" i="3"/>
  <c r="K47" i="3" s="1"/>
  <c r="E46" i="2" s="1"/>
  <c r="N47" i="3"/>
  <c r="F46" i="2" s="1"/>
  <c r="N42" i="3"/>
  <c r="F41" i="2" s="1"/>
  <c r="J42" i="3"/>
  <c r="K42" i="3" s="1"/>
  <c r="E41" i="2" s="1"/>
  <c r="J41" i="3" l="1"/>
  <c r="J40" i="3"/>
  <c r="J39" i="3"/>
  <c r="J38" i="3"/>
  <c r="N37" i="3" l="1"/>
  <c r="F36" i="2" s="1"/>
  <c r="J37" i="3"/>
  <c r="K37" i="3" s="1"/>
  <c r="E36" i="2" s="1"/>
  <c r="J36" i="3"/>
  <c r="J35" i="3"/>
  <c r="J34" i="3"/>
  <c r="J33" i="3"/>
  <c r="A38" i="3"/>
  <c r="K191" i="3" l="1"/>
  <c r="E190" i="2" s="1"/>
  <c r="N191" i="3"/>
  <c r="F190" i="2" s="1"/>
  <c r="H191" i="3"/>
  <c r="D190" i="2" s="1"/>
  <c r="N190" i="3"/>
  <c r="F189" i="2" s="1"/>
  <c r="K190" i="3"/>
  <c r="E189" i="2" s="1"/>
  <c r="H190" i="3"/>
  <c r="D189" i="2" s="1"/>
  <c r="N189" i="3"/>
  <c r="F188" i="2" s="1"/>
  <c r="K189" i="3"/>
  <c r="E188" i="2" s="1"/>
  <c r="H189" i="3"/>
  <c r="D188" i="2" s="1"/>
  <c r="N188" i="3"/>
  <c r="F187" i="2" s="1"/>
  <c r="K188" i="3"/>
  <c r="E187" i="2" s="1"/>
  <c r="H188" i="3"/>
  <c r="D187" i="2" s="1"/>
  <c r="N186" i="3"/>
  <c r="F185" i="2" s="1"/>
  <c r="K186" i="3"/>
  <c r="E185" i="2" s="1"/>
  <c r="H186" i="3"/>
  <c r="D185" i="2" s="1"/>
  <c r="N185" i="3"/>
  <c r="F184" i="2" s="1"/>
  <c r="K185" i="3"/>
  <c r="E184" i="2" s="1"/>
  <c r="H185" i="3"/>
  <c r="D184" i="2" s="1"/>
  <c r="N184" i="3"/>
  <c r="F183" i="2" s="1"/>
  <c r="K184" i="3"/>
  <c r="E183" i="2" s="1"/>
  <c r="H184" i="3"/>
  <c r="D183" i="2" s="1"/>
  <c r="N183" i="3"/>
  <c r="F182" i="2" s="1"/>
  <c r="K183" i="3"/>
  <c r="E182" i="2" s="1"/>
  <c r="H183" i="3"/>
  <c r="D182" i="2" s="1"/>
  <c r="N181" i="3"/>
  <c r="F180" i="2" s="1"/>
  <c r="K181" i="3"/>
  <c r="E180" i="2" s="1"/>
  <c r="H181" i="3"/>
  <c r="D180" i="2" s="1"/>
  <c r="N180" i="3"/>
  <c r="F179" i="2" s="1"/>
  <c r="K180" i="3"/>
  <c r="E179" i="2" s="1"/>
  <c r="H180" i="3"/>
  <c r="D179" i="2" s="1"/>
  <c r="N179" i="3"/>
  <c r="F178" i="2" s="1"/>
  <c r="K179" i="3"/>
  <c r="E178" i="2" s="1"/>
  <c r="H179" i="3"/>
  <c r="D178" i="2" s="1"/>
  <c r="N178" i="3"/>
  <c r="F177" i="2" s="1"/>
  <c r="K178" i="3"/>
  <c r="E177" i="2" s="1"/>
  <c r="H178" i="3"/>
  <c r="D177" i="2" s="1"/>
  <c r="N176" i="3"/>
  <c r="F175" i="2" s="1"/>
  <c r="K176" i="3"/>
  <c r="E175" i="2" s="1"/>
  <c r="H176" i="3"/>
  <c r="D175" i="2" s="1"/>
  <c r="N175" i="3"/>
  <c r="F174" i="2" s="1"/>
  <c r="K175" i="3"/>
  <c r="E174" i="2" s="1"/>
  <c r="H175" i="3"/>
  <c r="D174" i="2" s="1"/>
  <c r="N174" i="3"/>
  <c r="F173" i="2" s="1"/>
  <c r="K174" i="3"/>
  <c r="E173" i="2" s="1"/>
  <c r="H174" i="3"/>
  <c r="D173" i="2" s="1"/>
  <c r="N173" i="3"/>
  <c r="F172" i="2" s="1"/>
  <c r="K173" i="3"/>
  <c r="E172" i="2" s="1"/>
  <c r="H173" i="3"/>
  <c r="D172" i="2" s="1"/>
  <c r="N146" i="3"/>
  <c r="F145" i="2" s="1"/>
  <c r="K146" i="3"/>
  <c r="E145" i="2" s="1"/>
  <c r="H146" i="3"/>
  <c r="D145" i="2" s="1"/>
  <c r="N145" i="3"/>
  <c r="F144" i="2" s="1"/>
  <c r="K145" i="3"/>
  <c r="E144" i="2" s="1"/>
  <c r="H145" i="3"/>
  <c r="D144" i="2" s="1"/>
  <c r="N144" i="3"/>
  <c r="F143" i="2" s="1"/>
  <c r="K144" i="3"/>
  <c r="E143" i="2" s="1"/>
  <c r="H144" i="3"/>
  <c r="D143" i="2" s="1"/>
  <c r="N143" i="3"/>
  <c r="F142" i="2" s="1"/>
  <c r="K143" i="3"/>
  <c r="E142" i="2" s="1"/>
  <c r="H143" i="3"/>
  <c r="D142" i="2" s="1"/>
  <c r="N141" i="3"/>
  <c r="F140" i="2" s="1"/>
  <c r="K141" i="3"/>
  <c r="E140" i="2" s="1"/>
  <c r="H141" i="3"/>
  <c r="D140" i="2" s="1"/>
  <c r="N140" i="3"/>
  <c r="F139" i="2" s="1"/>
  <c r="K140" i="3"/>
  <c r="E139" i="2" s="1"/>
  <c r="H140" i="3"/>
  <c r="D139" i="2" s="1"/>
  <c r="N139" i="3"/>
  <c r="F138" i="2" s="1"/>
  <c r="K139" i="3"/>
  <c r="E138" i="2" s="1"/>
  <c r="H139" i="3"/>
  <c r="D138" i="2" s="1"/>
  <c r="N138" i="3"/>
  <c r="F137" i="2" s="1"/>
  <c r="K138" i="3"/>
  <c r="E137" i="2" s="1"/>
  <c r="H138" i="3"/>
  <c r="D137" i="2" s="1"/>
  <c r="N101" i="3"/>
  <c r="F100" i="2" s="1"/>
  <c r="N100" i="3"/>
  <c r="F99" i="2" s="1"/>
  <c r="N99" i="3"/>
  <c r="F98" i="2" s="1"/>
  <c r="N98" i="3"/>
  <c r="F97" i="2" s="1"/>
  <c r="N96" i="3"/>
  <c r="F95" i="2" s="1"/>
  <c r="K96" i="3"/>
  <c r="E95" i="2" s="1"/>
  <c r="H96" i="3"/>
  <c r="D95" i="2" s="1"/>
  <c r="N95" i="3"/>
  <c r="F94" i="2" s="1"/>
  <c r="K95" i="3"/>
  <c r="E94" i="2" s="1"/>
  <c r="H95" i="3"/>
  <c r="D94" i="2" s="1"/>
  <c r="N94" i="3"/>
  <c r="F93" i="2" s="1"/>
  <c r="K94" i="3"/>
  <c r="E93" i="2" s="1"/>
  <c r="H94" i="3"/>
  <c r="D93" i="2" s="1"/>
  <c r="N93" i="3"/>
  <c r="F92" i="2" s="1"/>
  <c r="K93" i="3"/>
  <c r="E92" i="2" s="1"/>
  <c r="H93" i="3"/>
  <c r="D92" i="2" s="1"/>
  <c r="N91" i="3"/>
  <c r="F90" i="2" s="1"/>
  <c r="K91" i="3"/>
  <c r="E90" i="2" s="1"/>
  <c r="H91" i="3"/>
  <c r="D90" i="2" s="1"/>
  <c r="N90" i="3"/>
  <c r="F89" i="2" s="1"/>
  <c r="K90" i="3"/>
  <c r="E89" i="2" s="1"/>
  <c r="H90" i="3"/>
  <c r="D89" i="2" s="1"/>
  <c r="N89" i="3"/>
  <c r="F88" i="2" s="1"/>
  <c r="K89" i="3"/>
  <c r="E88" i="2" s="1"/>
  <c r="H89" i="3"/>
  <c r="D88" i="2" s="1"/>
  <c r="N88" i="3"/>
  <c r="F87" i="2" s="1"/>
  <c r="K88" i="3"/>
  <c r="E87" i="2" s="1"/>
  <c r="H88" i="3"/>
  <c r="D87" i="2" s="1"/>
  <c r="N86" i="3"/>
  <c r="F85" i="2" s="1"/>
  <c r="K86" i="3"/>
  <c r="E85" i="2" s="1"/>
  <c r="H86" i="3"/>
  <c r="D85" i="2" s="1"/>
  <c r="N85" i="3"/>
  <c r="F84" i="2" s="1"/>
  <c r="K85" i="3"/>
  <c r="E84" i="2" s="1"/>
  <c r="H85" i="3"/>
  <c r="D84" i="2" s="1"/>
  <c r="N84" i="3"/>
  <c r="F83" i="2" s="1"/>
  <c r="K84" i="3"/>
  <c r="E83" i="2" s="1"/>
  <c r="H84" i="3"/>
  <c r="D83" i="2" s="1"/>
  <c r="N83" i="3"/>
  <c r="F82" i="2" s="1"/>
  <c r="K83" i="3"/>
  <c r="E82" i="2" s="1"/>
  <c r="H83" i="3"/>
  <c r="D82" i="2" s="1"/>
  <c r="N81" i="3"/>
  <c r="F80" i="2" s="1"/>
  <c r="K81" i="3"/>
  <c r="E80" i="2" s="1"/>
  <c r="H81" i="3"/>
  <c r="D80" i="2" s="1"/>
  <c r="N80" i="3"/>
  <c r="F79" i="2" s="1"/>
  <c r="K80" i="3"/>
  <c r="E79" i="2" s="1"/>
  <c r="H80" i="3"/>
  <c r="D79" i="2" s="1"/>
  <c r="N79" i="3"/>
  <c r="F78" i="2" s="1"/>
  <c r="K79" i="3"/>
  <c r="E78" i="2" s="1"/>
  <c r="H79" i="3"/>
  <c r="D78" i="2" s="1"/>
  <c r="N78" i="3"/>
  <c r="F77" i="2" s="1"/>
  <c r="K78" i="3"/>
  <c r="E77" i="2" s="1"/>
  <c r="H78" i="3"/>
  <c r="D77" i="2" s="1"/>
  <c r="N76" i="3"/>
  <c r="F75" i="2" s="1"/>
  <c r="K76" i="3"/>
  <c r="E75" i="2" s="1"/>
  <c r="H76" i="3"/>
  <c r="D75" i="2" s="1"/>
  <c r="N75" i="3"/>
  <c r="F74" i="2" s="1"/>
  <c r="K75" i="3"/>
  <c r="E74" i="2" s="1"/>
  <c r="H75" i="3"/>
  <c r="D74" i="2" s="1"/>
  <c r="N74" i="3"/>
  <c r="F73" i="2" s="1"/>
  <c r="K74" i="3"/>
  <c r="E73" i="2" s="1"/>
  <c r="H74" i="3"/>
  <c r="D73" i="2" s="1"/>
  <c r="H73" i="3"/>
  <c r="D72" i="2" s="1"/>
  <c r="N61" i="3"/>
  <c r="F60" i="2" s="1"/>
  <c r="K61" i="3"/>
  <c r="E60" i="2" s="1"/>
  <c r="H61" i="3"/>
  <c r="D60" i="2" s="1"/>
  <c r="N60" i="3"/>
  <c r="F59" i="2" s="1"/>
  <c r="K60" i="3"/>
  <c r="E59" i="2" s="1"/>
  <c r="H60" i="3"/>
  <c r="D59" i="2" s="1"/>
  <c r="N59" i="3"/>
  <c r="F58" i="2" s="1"/>
  <c r="K59" i="3"/>
  <c r="E58" i="2" s="1"/>
  <c r="H59" i="3"/>
  <c r="D58" i="2" s="1"/>
  <c r="N58" i="3"/>
  <c r="F57" i="2" s="1"/>
  <c r="K58" i="3"/>
  <c r="E57" i="2" s="1"/>
  <c r="H58" i="3"/>
  <c r="D57" i="2" s="1"/>
  <c r="N46" i="3"/>
  <c r="F45" i="2" s="1"/>
  <c r="K46" i="3"/>
  <c r="E45" i="2" s="1"/>
  <c r="H46" i="3"/>
  <c r="D45" i="2" s="1"/>
  <c r="N45" i="3"/>
  <c r="F44" i="2" s="1"/>
  <c r="K45" i="3"/>
  <c r="E44" i="2" s="1"/>
  <c r="H45" i="3"/>
  <c r="D44" i="2" s="1"/>
  <c r="N44" i="3"/>
  <c r="F43" i="2" s="1"/>
  <c r="K44" i="3"/>
  <c r="E43" i="2" s="1"/>
  <c r="H44" i="3"/>
  <c r="D43" i="2" s="1"/>
  <c r="N43" i="3"/>
  <c r="F42" i="2" s="1"/>
  <c r="K43" i="3"/>
  <c r="E42" i="2" s="1"/>
  <c r="H43" i="3"/>
  <c r="D42" i="2" s="1"/>
  <c r="N41" i="3"/>
  <c r="F40" i="2" s="1"/>
  <c r="K41" i="3"/>
  <c r="E40" i="2" s="1"/>
  <c r="H41" i="3"/>
  <c r="D40" i="2" s="1"/>
  <c r="N40" i="3"/>
  <c r="F39" i="2" s="1"/>
  <c r="K40" i="3"/>
  <c r="E39" i="2" s="1"/>
  <c r="H40" i="3"/>
  <c r="D39" i="2" s="1"/>
  <c r="N39" i="3"/>
  <c r="F38" i="2" s="1"/>
  <c r="K39" i="3"/>
  <c r="E38" i="2" s="1"/>
  <c r="H39" i="3"/>
  <c r="D38" i="2" s="1"/>
  <c r="N38" i="3"/>
  <c r="F37" i="2" s="1"/>
  <c r="K38" i="3"/>
  <c r="E37" i="2" s="1"/>
  <c r="H38" i="3"/>
  <c r="D37" i="2" s="1"/>
  <c r="N36" i="3"/>
  <c r="F35" i="2" s="1"/>
  <c r="K36" i="3"/>
  <c r="E35" i="2" s="1"/>
  <c r="H36" i="3"/>
  <c r="D35" i="2" s="1"/>
  <c r="N35" i="3"/>
  <c r="F34" i="2" s="1"/>
  <c r="K35" i="3"/>
  <c r="E34" i="2" s="1"/>
  <c r="H35" i="3"/>
  <c r="D34" i="2" s="1"/>
  <c r="N34" i="3"/>
  <c r="F33" i="2" s="1"/>
  <c r="K34" i="3"/>
  <c r="E33" i="2" s="1"/>
  <c r="H34" i="3"/>
  <c r="D33" i="2" s="1"/>
  <c r="N33" i="3"/>
  <c r="F32" i="2" s="1"/>
  <c r="K33" i="3"/>
  <c r="E32" i="2" s="1"/>
  <c r="H33" i="3"/>
  <c r="D32" i="2" s="1"/>
</calcChain>
</file>

<file path=xl/sharedStrings.xml><?xml version="1.0" encoding="utf-8"?>
<sst xmlns="http://schemas.openxmlformats.org/spreadsheetml/2006/main" count="249" uniqueCount="118">
  <si>
    <t>PBV = Market Value per Share / Book Value per Share *nilai ekuitas / jumlah saham yang beredar</t>
  </si>
  <si>
    <t>No</t>
  </si>
  <si>
    <t>Kode</t>
  </si>
  <si>
    <t>Nama Perusahaan</t>
  </si>
  <si>
    <t>Tahun</t>
  </si>
  <si>
    <t>Harga Saham perlembar</t>
  </si>
  <si>
    <t>Nilai Ekuitas</t>
  </si>
  <si>
    <t>Jumlah Saham yang Beredar</t>
  </si>
  <si>
    <t>PBV</t>
  </si>
  <si>
    <t>Total Liability</t>
  </si>
  <si>
    <t>Total Assets</t>
  </si>
  <si>
    <t>Laba Bersih Setelah Pajak</t>
  </si>
  <si>
    <t>ROA</t>
  </si>
  <si>
    <t>CAMP</t>
  </si>
  <si>
    <t>Campina Ice Cream Industry Tbk.</t>
  </si>
  <si>
    <t>CEKA</t>
  </si>
  <si>
    <t>Wilmar Cahaya Indonesia Tbk.</t>
  </si>
  <si>
    <t>CLEO</t>
  </si>
  <si>
    <t>Sariguna Primatirta Tbk.</t>
  </si>
  <si>
    <t>DLTA</t>
  </si>
  <si>
    <t>Delta Djakarta Tbk.</t>
  </si>
  <si>
    <t>GGRM</t>
  </si>
  <si>
    <t>Gudang Garam Tbk.</t>
  </si>
  <si>
    <t>HMSP</t>
  </si>
  <si>
    <t>H.M. Sampoerna Tbk.</t>
  </si>
  <si>
    <t>HOKI</t>
  </si>
  <si>
    <t>Buyung Poetra Sembada Tbk.</t>
  </si>
  <si>
    <t>HRTA</t>
  </si>
  <si>
    <t>Hartadinata Abadi Tbk.</t>
  </si>
  <si>
    <t>ICBP</t>
  </si>
  <si>
    <t>Indofood CBP Sukses Makmur Tbk.</t>
  </si>
  <si>
    <t>INDF</t>
  </si>
  <si>
    <t>Indofood Sukses Makmur Tbk.</t>
  </si>
  <si>
    <t>MYOR</t>
  </si>
  <si>
    <t>Mayora Indah Tbk.</t>
  </si>
  <si>
    <t>ROTI</t>
  </si>
  <si>
    <t>Nippon Indosari Corpindo Tbk.</t>
  </si>
  <si>
    <t>ULTJ</t>
  </si>
  <si>
    <t>Ultra Jaya Milk Industry &amp; Trading Company Tbk.</t>
  </si>
  <si>
    <t>UNVR</t>
  </si>
  <si>
    <t>Unilever Indonesia Tbk.</t>
  </si>
  <si>
    <t>WIIM</t>
  </si>
  <si>
    <t>Wismilak Inti Makmur Tbk.</t>
  </si>
  <si>
    <t>WOOD</t>
  </si>
  <si>
    <t>Integra Indocabinet Tbk.</t>
  </si>
  <si>
    <t>KODE EMITEN</t>
  </si>
  <si>
    <t>TAHUN</t>
  </si>
  <si>
    <t>ROA = Laba Bersih Setelah Pajak / Total Aktiva x 100</t>
  </si>
  <si>
    <t>Total Ekuitas</t>
  </si>
  <si>
    <t>DER</t>
  </si>
  <si>
    <t>DER = Total Liability / Total Ekuitas</t>
  </si>
  <si>
    <t>CPIN</t>
  </si>
  <si>
    <t>Charoen Pokphand Indonesia Tbk</t>
  </si>
  <si>
    <t>CSAP</t>
  </si>
  <si>
    <t>Catur Sentosa Adiprana Tbk.</t>
  </si>
  <si>
    <t>DSNG</t>
  </si>
  <si>
    <t>Dharma Satya Nusantara Tbk.</t>
  </si>
  <si>
    <t>Erajaya Swasembada Tbk.</t>
  </si>
  <si>
    <t>ERAA</t>
  </si>
  <si>
    <t>Indo-Rama Synthetics Tbk.</t>
  </si>
  <si>
    <t>INDR</t>
  </si>
  <si>
    <t>INDS</t>
  </si>
  <si>
    <t>Indospring Tbk.</t>
  </si>
  <si>
    <t xml:space="preserve">JPFA </t>
  </si>
  <si>
    <t>Japfa Comfeed Indonesia Tbk.</t>
  </si>
  <si>
    <t>LSIP</t>
  </si>
  <si>
    <t>PP London Sumatra Indonesia Tb</t>
  </si>
  <si>
    <t>MLBI</t>
  </si>
  <si>
    <t>Multi Bintang Indonesia Tbk.</t>
  </si>
  <si>
    <t>Media Nusantara Citra Tbk.</t>
  </si>
  <si>
    <t>MNCN</t>
  </si>
  <si>
    <t>MPMX</t>
  </si>
  <si>
    <t>Mitra Pinasthika Mustika Tbk.</t>
  </si>
  <si>
    <t>SCMA</t>
  </si>
  <si>
    <t>Surya Citra Media Tbk.</t>
  </si>
  <si>
    <t>SDPC</t>
  </si>
  <si>
    <t>Millennium Pharmacon Internati</t>
  </si>
  <si>
    <t>Selamat Sempurna Tbk.</t>
  </si>
  <si>
    <t>SMSM</t>
  </si>
  <si>
    <t>Sawit Sumbermas Sarana Tbk.</t>
  </si>
  <si>
    <t>SSMS</t>
  </si>
  <si>
    <t>BUDI</t>
  </si>
  <si>
    <t>Budi Starch &amp; Sweetener Tbk.</t>
  </si>
  <si>
    <t>Global Mediacom Tbk.</t>
  </si>
  <si>
    <t>BMTR</t>
  </si>
  <si>
    <t>BISI International Tbk.</t>
  </si>
  <si>
    <t>BISI</t>
  </si>
  <si>
    <t>Sumber Alfaria Trijaya Tbk.</t>
  </si>
  <si>
    <t>AMRT</t>
  </si>
  <si>
    <t>Ace Hardware Indonesia Tbk.</t>
  </si>
  <si>
    <t>ACES</t>
  </si>
  <si>
    <t>Astra Agro Lestari Tbk.</t>
  </si>
  <si>
    <t>AALI</t>
  </si>
  <si>
    <t xml:space="preserve">TBLA </t>
  </si>
  <si>
    <t>Tunas Baru Lampung Tbk.</t>
  </si>
  <si>
    <t>Pendapatan/ Penjualan (OUT)</t>
  </si>
  <si>
    <t>VA</t>
  </si>
  <si>
    <t>Nilai Tambah (VA)</t>
  </si>
  <si>
    <t>Beban Karyawan (HC)</t>
  </si>
  <si>
    <t>HCE</t>
  </si>
  <si>
    <t>CEE</t>
  </si>
  <si>
    <t>SC</t>
  </si>
  <si>
    <t>SCE</t>
  </si>
  <si>
    <t>VAIC</t>
  </si>
  <si>
    <t>NO</t>
  </si>
  <si>
    <t>Beban Pokok Penjualan</t>
  </si>
  <si>
    <t>Gaji dan Tunjangan BBP</t>
  </si>
  <si>
    <t>Beban Penjualan</t>
  </si>
  <si>
    <t>Gaji dan Tunjangan Penjualan</t>
  </si>
  <si>
    <t>Beban ADM</t>
  </si>
  <si>
    <t>Gaji dan Tunjangan ADM</t>
  </si>
  <si>
    <t xml:space="preserve">Input </t>
  </si>
  <si>
    <t>VA = Out - In</t>
  </si>
  <si>
    <t>HCE = VA/HC</t>
  </si>
  <si>
    <t>CEE = VA/CE</t>
  </si>
  <si>
    <t>SC = VA-HC</t>
  </si>
  <si>
    <t>SCE = SC/VA</t>
  </si>
  <si>
    <t>VAIC = HCE + CEE + SCE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</si>
</sst>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-&quot;Rp&quot;* #,##0_-;\-&quot;Rp&quot;* #,##0_-;_-&quot;Rp&quot;* &quot;-&quot;_-;_-@_-"/>
    <numFmt numFmtId="41" formatCode="_-* #,##0_-;\-* #,##0_-;_-* &quot;-&quot;_-;_-@_-"/>
    <numFmt numFmtId="164" formatCode="_(&quot;Rp&quot;* #,##0_);_(&quot;Rp&quot;* \(#,##0\);_(&quot;Rp&quot;* &quot;-&quot;_);_(@_)"/>
    <numFmt numFmtId="165" formatCode="_-[$Rp-3809]* #,##0_-;\-[$Rp-3809]* #,##0_-;_-[$Rp-3809]* &quot;-&quot;??_-;_-@_-"/>
    <numFmt numFmtId="166" formatCode="_-[$Rp-3809]* #,##0.000_-;\-[$Rp-3809]* #,##0.000_-;_-[$Rp-3809]* &quot;-&quot;??_-;_-@_-"/>
    <numFmt numFmtId="167" formatCode="0.000%"/>
    <numFmt numFmtId="168" formatCode="_-* #,##0.00_-;\-* #,##0.00_-;_-* &quot;-&quot;_-;_-@_-"/>
    <numFmt numFmtId="169" formatCode="_([$Rp-421]* #,##0_);_([$Rp-421]* \(#,##0\);_([$Rp-421]* &quot;-&quot;??_);_(@_)"/>
    <numFmt numFmtId="170" formatCode="&quot;Rp&quot;#,##0"/>
    <numFmt numFmtId="171" formatCode="_-[$Rp-3809]* #,##0.00_-;\-[$Rp-3809]* #,##0.00_-;_-[$Rp-3809]* &quot;-&quot;??_-;_-@_-"/>
    <numFmt numFmtId="172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name val="Calibri"/>
      <family val="2"/>
      <scheme val="minor"/>
    </font>
    <font>
      <sz val="12"/>
      <color theme="1" tint="0.14999847407452621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2" fillId="2" borderId="0" xfId="0" applyFont="1" applyFill="1"/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41" fontId="2" fillId="0" borderId="1" xfId="1" applyFont="1" applyBorder="1" applyAlignment="1">
      <alignment horizontal="center" vertical="center" wrapText="1"/>
    </xf>
    <xf numFmtId="166" fontId="2" fillId="2" borderId="1" xfId="2" applyNumberFormat="1" applyFont="1" applyFill="1" applyBorder="1" applyAlignment="1">
      <alignment horizontal="center" vertical="center" wrapText="1"/>
    </xf>
    <xf numFmtId="42" fontId="2" fillId="0" borderId="1" xfId="2" applyFont="1" applyBorder="1" applyAlignment="1">
      <alignment horizontal="center" vertical="center" wrapText="1"/>
    </xf>
    <xf numFmtId="165" fontId="2" fillId="0" borderId="1" xfId="2" applyNumberFormat="1" applyFont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165" fontId="3" fillId="0" borderId="1" xfId="0" applyNumberFormat="1" applyFont="1" applyBorder="1" applyAlignment="1">
      <alignment horizontal="left" vertical="top"/>
    </xf>
    <xf numFmtId="165" fontId="3" fillId="0" borderId="1" xfId="1" applyNumberFormat="1" applyFont="1" applyBorder="1" applyAlignment="1">
      <alignment horizontal="left" vertical="top"/>
    </xf>
    <xf numFmtId="41" fontId="3" fillId="0" borderId="1" xfId="1" applyFont="1" applyBorder="1" applyAlignment="1">
      <alignment horizontal="left" vertical="top"/>
    </xf>
    <xf numFmtId="42" fontId="4" fillId="0" borderId="1" xfId="2" applyFont="1" applyBorder="1" applyAlignment="1">
      <alignment horizontal="left" vertical="top"/>
    </xf>
    <xf numFmtId="42" fontId="3" fillId="0" borderId="1" xfId="2" applyFont="1" applyBorder="1" applyAlignment="1">
      <alignment horizontal="left" vertical="top"/>
    </xf>
    <xf numFmtId="165" fontId="3" fillId="0" borderId="1" xfId="2" applyNumberFormat="1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41" fontId="3" fillId="0" borderId="1" xfId="1" applyFont="1" applyBorder="1" applyAlignment="1">
      <alignment horizontal="right" vertical="top"/>
    </xf>
    <xf numFmtId="42" fontId="3" fillId="0" borderId="0" xfId="2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165" fontId="3" fillId="0" borderId="1" xfId="0" applyNumberFormat="1" applyFont="1" applyBorder="1"/>
    <xf numFmtId="41" fontId="3" fillId="0" borderId="1" xfId="1" applyFont="1" applyBorder="1"/>
    <xf numFmtId="42" fontId="3" fillId="0" borderId="1" xfId="2" applyFont="1" applyBorder="1"/>
    <xf numFmtId="165" fontId="3" fillId="0" borderId="1" xfId="2" applyNumberFormat="1" applyFont="1" applyBorder="1"/>
    <xf numFmtId="0" fontId="3" fillId="0" borderId="0" xfId="0" applyFont="1"/>
    <xf numFmtId="0" fontId="3" fillId="0" borderId="0" xfId="0" applyFont="1" applyAlignment="1">
      <alignment vertical="center"/>
    </xf>
    <xf numFmtId="165" fontId="3" fillId="0" borderId="0" xfId="0" applyNumberFormat="1" applyFont="1"/>
    <xf numFmtId="41" fontId="3" fillId="0" borderId="0" xfId="1" applyFont="1" applyBorder="1"/>
    <xf numFmtId="166" fontId="3" fillId="0" borderId="0" xfId="2" applyNumberFormat="1" applyFont="1" applyBorder="1"/>
    <xf numFmtId="165" fontId="3" fillId="0" borderId="0" xfId="2" applyNumberFormat="1" applyFont="1" applyBorder="1"/>
    <xf numFmtId="10" fontId="3" fillId="0" borderId="0" xfId="0" applyNumberFormat="1" applyFont="1"/>
    <xf numFmtId="167" fontId="3" fillId="0" borderId="0" xfId="3" applyNumberFormat="1" applyFont="1" applyBorder="1" applyAlignment="1">
      <alignment horizontal="left" vertical="top"/>
    </xf>
    <xf numFmtId="168" fontId="3" fillId="2" borderId="1" xfId="1" applyNumberFormat="1" applyFont="1" applyFill="1" applyBorder="1" applyAlignment="1">
      <alignment horizontal="left" vertical="top"/>
    </xf>
    <xf numFmtId="168" fontId="2" fillId="2" borderId="1" xfId="1" applyNumberFormat="1" applyFont="1" applyFill="1" applyBorder="1" applyAlignment="1">
      <alignment horizontal="center" vertical="center" wrapText="1"/>
    </xf>
    <xf numFmtId="168" fontId="3" fillId="0" borderId="0" xfId="1" applyNumberFormat="1" applyFont="1" applyBorder="1"/>
    <xf numFmtId="168" fontId="3" fillId="0" borderId="0" xfId="1" applyNumberFormat="1" applyFont="1"/>
    <xf numFmtId="0" fontId="5" fillId="0" borderId="0" xfId="0" applyFont="1"/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165" fontId="4" fillId="0" borderId="1" xfId="0" applyNumberFormat="1" applyFont="1" applyBorder="1" applyAlignment="1">
      <alignment horizontal="left" vertical="top"/>
    </xf>
    <xf numFmtId="41" fontId="4" fillId="0" borderId="1" xfId="1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165" fontId="6" fillId="0" borderId="1" xfId="0" applyNumberFormat="1" applyFont="1" applyBorder="1" applyAlignment="1">
      <alignment horizontal="left" vertical="top"/>
    </xf>
    <xf numFmtId="41" fontId="3" fillId="0" borderId="1" xfId="1" applyFont="1" applyFill="1" applyBorder="1" applyAlignment="1">
      <alignment horizontal="left" vertical="top"/>
    </xf>
    <xf numFmtId="42" fontId="3" fillId="0" borderId="1" xfId="2" applyFont="1" applyFill="1" applyBorder="1" applyAlignment="1">
      <alignment horizontal="left" vertical="top"/>
    </xf>
    <xf numFmtId="165" fontId="3" fillId="0" borderId="1" xfId="2" applyNumberFormat="1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 wrapText="1"/>
    </xf>
    <xf numFmtId="41" fontId="3" fillId="0" borderId="1" xfId="1" applyFont="1" applyBorder="1" applyAlignment="1">
      <alignment horizontal="center" vertical="center" wrapText="1"/>
    </xf>
    <xf numFmtId="42" fontId="3" fillId="0" borderId="1" xfId="2" applyFont="1" applyBorder="1" applyAlignment="1">
      <alignment horizontal="center" vertical="center" wrapText="1"/>
    </xf>
    <xf numFmtId="168" fontId="3" fillId="2" borderId="1" xfId="1" applyNumberFormat="1" applyFont="1" applyFill="1" applyBorder="1" applyAlignment="1">
      <alignment horizontal="center" vertical="center" wrapText="1"/>
    </xf>
    <xf numFmtId="165" fontId="3" fillId="0" borderId="1" xfId="2" applyNumberFormat="1" applyFont="1" applyBorder="1" applyAlignment="1">
      <alignment horizontal="center" vertical="center" wrapText="1"/>
    </xf>
    <xf numFmtId="168" fontId="4" fillId="2" borderId="1" xfId="1" applyNumberFormat="1" applyFont="1" applyFill="1" applyBorder="1" applyAlignment="1">
      <alignment horizontal="left" vertical="top"/>
    </xf>
    <xf numFmtId="2" fontId="3" fillId="2" borderId="1" xfId="2" applyNumberFormat="1" applyFont="1" applyFill="1" applyBorder="1"/>
    <xf numFmtId="168" fontId="3" fillId="2" borderId="1" xfId="1" applyNumberFormat="1" applyFont="1" applyFill="1" applyBorder="1"/>
    <xf numFmtId="2" fontId="3" fillId="2" borderId="1" xfId="0" applyNumberFormat="1" applyFont="1" applyFill="1" applyBorder="1" applyAlignment="1">
      <alignment horizontal="right" vertical="center" wrapText="1"/>
    </xf>
    <xf numFmtId="2" fontId="3" fillId="2" borderId="1" xfId="2" applyNumberFormat="1" applyFont="1" applyFill="1" applyBorder="1" applyAlignment="1">
      <alignment horizontal="right" vertical="center" wrapText="1"/>
    </xf>
    <xf numFmtId="2" fontId="3" fillId="2" borderId="1" xfId="1" applyNumberFormat="1" applyFont="1" applyFill="1" applyBorder="1" applyAlignment="1">
      <alignment horizontal="right" vertical="top"/>
    </xf>
    <xf numFmtId="169" fontId="3" fillId="0" borderId="1" xfId="2" applyNumberFormat="1" applyFont="1" applyBorder="1" applyAlignment="1">
      <alignment horizontal="left" vertical="top"/>
    </xf>
    <xf numFmtId="169" fontId="3" fillId="0" borderId="1" xfId="1" applyNumberFormat="1" applyFont="1" applyBorder="1" applyAlignment="1">
      <alignment horizontal="left" vertical="top"/>
    </xf>
    <xf numFmtId="0" fontId="2" fillId="0" borderId="0" xfId="0" applyFont="1" applyAlignment="1">
      <alignment vertical="center"/>
    </xf>
    <xf numFmtId="168" fontId="2" fillId="3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2" fontId="3" fillId="3" borderId="1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/>
    </xf>
    <xf numFmtId="168" fontId="3" fillId="0" borderId="1" xfId="1" applyNumberFormat="1" applyFont="1" applyBorder="1" applyAlignment="1">
      <alignment horizontal="right"/>
    </xf>
    <xf numFmtId="168" fontId="4" fillId="0" borderId="1" xfId="1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3" fillId="0" borderId="1" xfId="1" applyNumberFormat="1" applyFont="1" applyBorder="1" applyAlignment="1">
      <alignment horizontal="right"/>
    </xf>
    <xf numFmtId="2" fontId="3" fillId="0" borderId="1" xfId="3" applyNumberFormat="1" applyFont="1" applyBorder="1" applyAlignment="1">
      <alignment horizontal="right"/>
    </xf>
    <xf numFmtId="0" fontId="3" fillId="0" borderId="4" xfId="0" applyFont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3" fillId="0" borderId="4" xfId="0" applyFont="1" applyBorder="1"/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3" fillId="3" borderId="2" xfId="0" applyNumberFormat="1" applyFont="1" applyFill="1" applyBorder="1" applyAlignment="1">
      <alignment horizontal="right" vertical="center" wrapText="1"/>
    </xf>
    <xf numFmtId="164" fontId="3" fillId="3" borderId="2" xfId="1" applyNumberFormat="1" applyFont="1" applyFill="1" applyBorder="1" applyAlignment="1">
      <alignment horizontal="left" vertical="top"/>
    </xf>
    <xf numFmtId="164" fontId="4" fillId="3" borderId="2" xfId="1" applyNumberFormat="1" applyFont="1" applyFill="1" applyBorder="1" applyAlignment="1">
      <alignment horizontal="left" vertical="top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left" vertical="top"/>
    </xf>
    <xf numFmtId="164" fontId="6" fillId="0" borderId="1" xfId="0" applyNumberFormat="1" applyFont="1" applyBorder="1" applyAlignment="1">
      <alignment horizontal="left" vertical="top"/>
    </xf>
    <xf numFmtId="164" fontId="4" fillId="0" borderId="1" xfId="0" applyNumberFormat="1" applyFont="1" applyBorder="1" applyAlignment="1">
      <alignment horizontal="left" vertical="top"/>
    </xf>
    <xf numFmtId="164" fontId="3" fillId="0" borderId="1" xfId="0" applyNumberFormat="1" applyFont="1" applyBorder="1"/>
    <xf numFmtId="170" fontId="2" fillId="2" borderId="1" xfId="2" applyNumberFormat="1" applyFont="1" applyFill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right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165" fontId="0" fillId="2" borderId="1" xfId="0" applyNumberFormat="1" applyFill="1" applyBorder="1"/>
    <xf numFmtId="164" fontId="3" fillId="0" borderId="1" xfId="1" applyNumberFormat="1" applyFont="1" applyBorder="1" applyAlignment="1">
      <alignment horizontal="left" vertical="top"/>
    </xf>
    <xf numFmtId="2" fontId="0" fillId="2" borderId="1" xfId="0" applyNumberFormat="1" applyFill="1" applyBorder="1"/>
    <xf numFmtId="171" fontId="3" fillId="0" borderId="1" xfId="2" applyNumberFormat="1" applyFont="1" applyBorder="1" applyAlignment="1">
      <alignment horizontal="center" vertical="center" wrapText="1"/>
    </xf>
    <xf numFmtId="2" fontId="0" fillId="3" borderId="1" xfId="0" applyNumberFormat="1" applyFill="1" applyBorder="1"/>
    <xf numFmtId="2" fontId="0" fillId="0" borderId="0" xfId="0" applyNumberFormat="1"/>
    <xf numFmtId="172" fontId="3" fillId="0" borderId="0" xfId="0" applyNumberFormat="1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65" fontId="0" fillId="0" borderId="0" xfId="0" applyNumberFormat="1"/>
    <xf numFmtId="2" fontId="3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165" fontId="2" fillId="2" borderId="2" xfId="0" applyNumberFormat="1" applyFont="1" applyFill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 vertical="center"/>
    </xf>
    <xf numFmtId="165" fontId="2" fillId="2" borderId="4" xfId="0" applyNumberFormat="1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center" vertical="center" wrapText="1"/>
    </xf>
    <xf numFmtId="165" fontId="2" fillId="2" borderId="3" xfId="0" applyNumberFormat="1" applyFont="1" applyFill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</cellXfs>
  <cellStyles count="4">
    <cellStyle name="Comma [0]" xfId="1" builtinId="6"/>
    <cellStyle name="Currency [0]" xfId="2" builtinId="7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11"/>
  <sheetViews>
    <sheetView tabSelected="1" zoomScale="90" zoomScaleNormal="90" workbookViewId="0">
      <pane xSplit="4" ySplit="2" topLeftCell="E127" activePane="bottomRight" state="frozen"/>
      <selection pane="topRight" activeCell="E1" sqref="E1"/>
      <selection pane="bottomLeft" activeCell="A3" sqref="A3"/>
      <selection pane="bottomRight" activeCell="E132" sqref="E132"/>
    </sheetView>
  </sheetViews>
  <sheetFormatPr defaultColWidth="9.1796875" defaultRowHeight="15.5" x14ac:dyDescent="0.35"/>
  <cols>
    <col min="1" max="1" width="7" style="29" bestFit="1" customWidth="1"/>
    <col min="2" max="2" width="10.1796875" style="28" customWidth="1"/>
    <col min="3" max="3" width="38.26953125" style="28" customWidth="1"/>
    <col min="4" max="4" width="9.1796875" style="28"/>
    <col min="5" max="5" width="24.54296875" style="30" customWidth="1"/>
    <col min="6" max="6" width="28.1796875" style="30" bestFit="1" customWidth="1"/>
    <col min="7" max="7" width="24.54296875" style="31" customWidth="1"/>
    <col min="8" max="8" width="24.54296875" style="32" customWidth="1"/>
    <col min="9" max="9" width="29" style="21" bestFit="1" customWidth="1"/>
    <col min="10" max="10" width="28.1796875" style="21" bestFit="1" customWidth="1"/>
    <col min="11" max="11" width="15.453125" style="38" customWidth="1"/>
    <col min="12" max="13" width="27" style="33" bestFit="1" customWidth="1"/>
    <col min="14" max="14" width="24.54296875" style="34" customWidth="1"/>
    <col min="15" max="15" width="24.54296875" style="30" hidden="1" customWidth="1"/>
    <col min="16" max="16" width="24.54296875" style="39" customWidth="1"/>
    <col min="17" max="18" width="24.1796875" style="30" customWidth="1"/>
    <col min="19" max="19" width="23.81640625" style="28" customWidth="1"/>
    <col min="20" max="16384" width="9.1796875" style="28"/>
  </cols>
  <sheetData>
    <row r="1" spans="1:18" s="1" customFormat="1" ht="31.5" customHeight="1" x14ac:dyDescent="0.3">
      <c r="A1" s="104"/>
      <c r="B1" s="104"/>
      <c r="C1" s="104"/>
      <c r="D1" s="104"/>
      <c r="E1" s="105" t="s">
        <v>0</v>
      </c>
      <c r="F1" s="106"/>
      <c r="G1" s="106"/>
      <c r="H1" s="107"/>
      <c r="I1" s="108" t="s">
        <v>50</v>
      </c>
      <c r="J1" s="109"/>
      <c r="K1" s="110"/>
      <c r="L1" s="111" t="s">
        <v>47</v>
      </c>
      <c r="M1" s="112"/>
      <c r="N1" s="113"/>
    </row>
    <row r="2" spans="1:18" s="10" customFormat="1" ht="30" x14ac:dyDescent="0.3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4" t="s">
        <v>7</v>
      </c>
      <c r="H2" s="5" t="s">
        <v>8</v>
      </c>
      <c r="I2" s="6" t="s">
        <v>9</v>
      </c>
      <c r="J2" s="6" t="s">
        <v>48</v>
      </c>
      <c r="K2" s="37" t="s">
        <v>49</v>
      </c>
      <c r="L2" s="7" t="s">
        <v>11</v>
      </c>
      <c r="M2" s="7" t="s">
        <v>10</v>
      </c>
      <c r="N2" s="8" t="s">
        <v>12</v>
      </c>
    </row>
    <row r="3" spans="1:18" s="19" customFormat="1" ht="16.5" customHeight="1" x14ac:dyDescent="0.35">
      <c r="A3" s="11">
        <v>1</v>
      </c>
      <c r="B3" s="11" t="s">
        <v>92</v>
      </c>
      <c r="C3" s="11" t="s">
        <v>91</v>
      </c>
      <c r="D3" s="12">
        <v>2018</v>
      </c>
      <c r="E3" s="52">
        <v>1125</v>
      </c>
      <c r="F3" s="52">
        <v>19475000000000</v>
      </c>
      <c r="G3" s="53">
        <v>1925000000</v>
      </c>
      <c r="H3" s="61">
        <f t="shared" ref="H3:H32" si="0">E3/(F3/G3)</f>
        <v>0.1112002567394095</v>
      </c>
      <c r="I3" s="54">
        <v>7382000000000</v>
      </c>
      <c r="J3" s="54">
        <f t="shared" ref="J3:J32" si="1">F3</f>
        <v>19475000000000</v>
      </c>
      <c r="K3" s="55">
        <f t="shared" ref="K3:K32" si="2">I3/J3</f>
        <v>0.37905006418485238</v>
      </c>
      <c r="L3" s="56">
        <v>1521000000000</v>
      </c>
      <c r="M3" s="56">
        <v>26857000000000</v>
      </c>
      <c r="N3" s="60">
        <f t="shared" ref="N3:N32" si="3">L3/M3*100</f>
        <v>5.6633279964255125</v>
      </c>
      <c r="O3" s="10"/>
      <c r="P3" s="10"/>
      <c r="Q3" s="10"/>
      <c r="R3" s="10"/>
    </row>
    <row r="4" spans="1:18" s="19" customFormat="1" ht="16.5" customHeight="1" x14ac:dyDescent="0.35">
      <c r="A4" s="11"/>
      <c r="B4" s="11"/>
      <c r="C4" s="11"/>
      <c r="D4" s="12">
        <v>2019</v>
      </c>
      <c r="E4" s="52">
        <v>14575</v>
      </c>
      <c r="F4" s="54">
        <v>18979000000000</v>
      </c>
      <c r="G4" s="53">
        <v>1925000000</v>
      </c>
      <c r="H4" s="61">
        <f t="shared" si="0"/>
        <v>1.4783115548764425</v>
      </c>
      <c r="I4" s="54">
        <v>7996000000000</v>
      </c>
      <c r="J4" s="54">
        <f t="shared" si="1"/>
        <v>18979000000000</v>
      </c>
      <c r="K4" s="55">
        <f t="shared" si="2"/>
        <v>0.42130776120975816</v>
      </c>
      <c r="L4" s="56">
        <v>244000000000</v>
      </c>
      <c r="M4" s="56">
        <v>26974000000000</v>
      </c>
      <c r="N4" s="60">
        <f t="shared" si="3"/>
        <v>0.90457477570994294</v>
      </c>
      <c r="O4" s="10"/>
      <c r="P4" s="10"/>
      <c r="Q4" s="10"/>
      <c r="R4" s="10"/>
    </row>
    <row r="5" spans="1:18" s="19" customFormat="1" ht="16.5" customHeight="1" x14ac:dyDescent="0.35">
      <c r="A5" s="11"/>
      <c r="B5" s="11"/>
      <c r="C5" s="11"/>
      <c r="D5" s="12">
        <v>2020</v>
      </c>
      <c r="E5" s="52">
        <v>12325</v>
      </c>
      <c r="F5" s="54">
        <v>19248000000000</v>
      </c>
      <c r="G5" s="53">
        <v>1925000000</v>
      </c>
      <c r="H5" s="61">
        <f t="shared" si="0"/>
        <v>1.2326280652535329</v>
      </c>
      <c r="I5" s="54">
        <v>8533000000000</v>
      </c>
      <c r="J5" s="54">
        <f t="shared" si="1"/>
        <v>19248000000000</v>
      </c>
      <c r="K5" s="55">
        <f t="shared" si="2"/>
        <v>0.44331878636741479</v>
      </c>
      <c r="L5" s="56">
        <v>894000000000</v>
      </c>
      <c r="M5" s="56">
        <v>27781000000000</v>
      </c>
      <c r="N5" s="60">
        <f t="shared" si="3"/>
        <v>3.2180267089017676</v>
      </c>
      <c r="O5" s="10"/>
      <c r="P5" s="10"/>
      <c r="Q5" s="10"/>
      <c r="R5" s="10"/>
    </row>
    <row r="6" spans="1:18" s="19" customFormat="1" ht="16.5" customHeight="1" x14ac:dyDescent="0.35">
      <c r="A6" s="11"/>
      <c r="B6" s="11"/>
      <c r="C6" s="11"/>
      <c r="D6" s="12">
        <v>2021</v>
      </c>
      <c r="E6" s="52">
        <v>9500</v>
      </c>
      <c r="F6" s="52">
        <v>21171000000000</v>
      </c>
      <c r="G6" s="53">
        <v>1925000000</v>
      </c>
      <c r="H6" s="61">
        <f t="shared" si="0"/>
        <v>0.86379953710264046</v>
      </c>
      <c r="I6" s="54">
        <v>9229000000000</v>
      </c>
      <c r="J6" s="54">
        <f t="shared" si="1"/>
        <v>21171000000000</v>
      </c>
      <c r="K6" s="55">
        <f t="shared" si="2"/>
        <v>0.43592650323555809</v>
      </c>
      <c r="L6" s="56">
        <v>2067000000000</v>
      </c>
      <c r="M6" s="56">
        <v>30400000000000</v>
      </c>
      <c r="N6" s="60">
        <f t="shared" si="3"/>
        <v>6.7993421052631575</v>
      </c>
      <c r="O6" s="10"/>
      <c r="P6" s="10"/>
      <c r="Q6" s="10"/>
      <c r="R6" s="10"/>
    </row>
    <row r="7" spans="1:18" s="19" customFormat="1" ht="16.5" customHeight="1" x14ac:dyDescent="0.35">
      <c r="A7" s="11"/>
      <c r="B7" s="11"/>
      <c r="C7" s="11"/>
      <c r="D7" s="12">
        <v>2022</v>
      </c>
      <c r="E7" s="52">
        <v>8025</v>
      </c>
      <c r="F7" s="52">
        <v>22243000000000</v>
      </c>
      <c r="G7" s="53">
        <v>1925000000</v>
      </c>
      <c r="H7" s="61">
        <f t="shared" si="0"/>
        <v>0.69451625230409575</v>
      </c>
      <c r="I7" s="54">
        <v>7006000000000</v>
      </c>
      <c r="J7" s="54">
        <f t="shared" si="1"/>
        <v>22243000000000</v>
      </c>
      <c r="K7" s="55">
        <f t="shared" si="2"/>
        <v>0.31497549790945467</v>
      </c>
      <c r="L7" s="56">
        <v>1792000000000</v>
      </c>
      <c r="M7" s="56">
        <v>29249000000000</v>
      </c>
      <c r="N7" s="60">
        <f t="shared" si="3"/>
        <v>6.1267051865021021</v>
      </c>
      <c r="O7" s="10"/>
      <c r="P7" s="10"/>
      <c r="Q7" s="10"/>
      <c r="R7" s="10"/>
    </row>
    <row r="8" spans="1:18" s="19" customFormat="1" ht="15.75" customHeight="1" x14ac:dyDescent="0.35">
      <c r="A8" s="11">
        <v>2</v>
      </c>
      <c r="B8" s="11" t="s">
        <v>90</v>
      </c>
      <c r="C8" s="11" t="s">
        <v>89</v>
      </c>
      <c r="D8" s="12">
        <v>2018</v>
      </c>
      <c r="E8" s="52">
        <v>1490</v>
      </c>
      <c r="F8" s="52">
        <v>4235000000000</v>
      </c>
      <c r="G8" s="53">
        <v>17150000000</v>
      </c>
      <c r="H8" s="61">
        <f t="shared" si="0"/>
        <v>6.033884297520661</v>
      </c>
      <c r="I8" s="54">
        <v>1085000000000</v>
      </c>
      <c r="J8" s="54">
        <f t="shared" si="1"/>
        <v>4235000000000</v>
      </c>
      <c r="K8" s="55">
        <f t="shared" si="2"/>
        <v>0.256198347107438</v>
      </c>
      <c r="L8" s="56">
        <v>976000000000</v>
      </c>
      <c r="M8" s="56">
        <v>5320000000000</v>
      </c>
      <c r="N8" s="60">
        <f t="shared" si="3"/>
        <v>18.345864661654137</v>
      </c>
      <c r="O8" s="10"/>
      <c r="P8" s="10"/>
      <c r="Q8" s="10"/>
      <c r="R8" s="10"/>
    </row>
    <row r="9" spans="1:18" s="19" customFormat="1" ht="15.75" customHeight="1" x14ac:dyDescent="0.35">
      <c r="A9" s="11"/>
      <c r="B9" s="11"/>
      <c r="C9" s="11"/>
      <c r="D9" s="12">
        <v>2019</v>
      </c>
      <c r="E9" s="52">
        <v>1495</v>
      </c>
      <c r="F9" s="52">
        <v>4742000000000</v>
      </c>
      <c r="G9" s="53">
        <v>17150000000</v>
      </c>
      <c r="H9" s="61">
        <f t="shared" si="0"/>
        <v>5.4068431041754526</v>
      </c>
      <c r="I9" s="54">
        <v>1177000000000</v>
      </c>
      <c r="J9" s="54">
        <f t="shared" si="1"/>
        <v>4742000000000</v>
      </c>
      <c r="K9" s="55">
        <f t="shared" si="2"/>
        <v>0.24820750738085195</v>
      </c>
      <c r="L9" s="56">
        <v>1036000000000</v>
      </c>
      <c r="M9" s="56">
        <v>5920000000000</v>
      </c>
      <c r="N9" s="60">
        <f t="shared" si="3"/>
        <v>17.5</v>
      </c>
      <c r="O9" s="10"/>
      <c r="P9" s="10"/>
      <c r="Q9" s="10"/>
      <c r="R9" s="10"/>
    </row>
    <row r="10" spans="1:18" s="19" customFormat="1" ht="15.75" customHeight="1" x14ac:dyDescent="0.35">
      <c r="A10" s="11"/>
      <c r="B10" s="11"/>
      <c r="C10" s="11"/>
      <c r="D10" s="12">
        <v>2020</v>
      </c>
      <c r="E10" s="52">
        <v>1715</v>
      </c>
      <c r="F10" s="52">
        <v>5344000000000</v>
      </c>
      <c r="G10" s="53">
        <v>17150000000</v>
      </c>
      <c r="H10" s="61">
        <f t="shared" si="0"/>
        <v>5.5037892964071853</v>
      </c>
      <c r="I10" s="54">
        <v>1873000000000</v>
      </c>
      <c r="J10" s="54">
        <f t="shared" si="1"/>
        <v>5344000000000</v>
      </c>
      <c r="K10" s="55">
        <f t="shared" si="2"/>
        <v>0.35048652694610777</v>
      </c>
      <c r="L10" s="56">
        <v>731000000000</v>
      </c>
      <c r="M10" s="56">
        <v>7216000000000</v>
      </c>
      <c r="N10" s="60">
        <f t="shared" si="3"/>
        <v>10.130266075388027</v>
      </c>
      <c r="O10" s="10"/>
      <c r="P10" s="10"/>
      <c r="Q10" s="10"/>
      <c r="R10" s="10"/>
    </row>
    <row r="11" spans="1:18" s="19" customFormat="1" ht="15.75" customHeight="1" x14ac:dyDescent="0.35">
      <c r="A11" s="11"/>
      <c r="B11" s="11"/>
      <c r="C11" s="11"/>
      <c r="D11" s="12">
        <v>2021</v>
      </c>
      <c r="E11" s="52">
        <v>1280</v>
      </c>
      <c r="F11" s="52">
        <v>5579000000000</v>
      </c>
      <c r="G11" s="53">
        <v>17150000000</v>
      </c>
      <c r="H11" s="61">
        <f t="shared" si="0"/>
        <v>3.9347553324968634</v>
      </c>
      <c r="I11" s="54">
        <v>1592000000000</v>
      </c>
      <c r="J11" s="54">
        <f t="shared" si="1"/>
        <v>5579000000000</v>
      </c>
      <c r="K11" s="55">
        <f t="shared" si="2"/>
        <v>0.28535579853020254</v>
      </c>
      <c r="L11" s="56">
        <v>705000000000</v>
      </c>
      <c r="M11" s="56">
        <v>7171000000000</v>
      </c>
      <c r="N11" s="60">
        <f t="shared" si="3"/>
        <v>9.8312648166225074</v>
      </c>
      <c r="O11" s="10"/>
      <c r="P11" s="10"/>
      <c r="Q11" s="10"/>
      <c r="R11" s="10"/>
    </row>
    <row r="12" spans="1:18" s="19" customFormat="1" ht="15.75" customHeight="1" x14ac:dyDescent="0.35">
      <c r="A12" s="11"/>
      <c r="B12" s="11"/>
      <c r="C12" s="11"/>
      <c r="D12" s="12">
        <v>2022</v>
      </c>
      <c r="E12" s="52">
        <v>496</v>
      </c>
      <c r="F12" s="52">
        <v>5934000000000</v>
      </c>
      <c r="G12" s="53">
        <v>17150000000</v>
      </c>
      <c r="H12" s="61">
        <f t="shared" si="0"/>
        <v>1.4335018537243007</v>
      </c>
      <c r="I12" s="54">
        <v>1315000000000</v>
      </c>
      <c r="J12" s="54">
        <f t="shared" si="1"/>
        <v>5934000000000</v>
      </c>
      <c r="K12" s="55">
        <f t="shared" si="2"/>
        <v>0.22160431412200876</v>
      </c>
      <c r="L12" s="56">
        <v>674000000000</v>
      </c>
      <c r="M12" s="56">
        <v>7249000000000</v>
      </c>
      <c r="N12" s="60">
        <f t="shared" si="3"/>
        <v>9.2978341840253833</v>
      </c>
      <c r="R12" s="10"/>
    </row>
    <row r="13" spans="1:18" s="19" customFormat="1" ht="16.5" customHeight="1" x14ac:dyDescent="0.35">
      <c r="A13" s="11">
        <v>3</v>
      </c>
      <c r="B13" s="11" t="s">
        <v>88</v>
      </c>
      <c r="C13" s="11" t="s">
        <v>87</v>
      </c>
      <c r="D13" s="12">
        <v>2018</v>
      </c>
      <c r="E13" s="52">
        <v>935</v>
      </c>
      <c r="F13" s="52">
        <v>6017558000000</v>
      </c>
      <c r="G13" s="53">
        <v>41524501700</v>
      </c>
      <c r="H13" s="61">
        <f t="shared" si="0"/>
        <v>6.452020751524123</v>
      </c>
      <c r="I13" s="54">
        <v>16148410000000</v>
      </c>
      <c r="J13" s="54">
        <f t="shared" si="1"/>
        <v>6017558000000</v>
      </c>
      <c r="K13" s="55">
        <f t="shared" si="2"/>
        <v>2.6835487086289822</v>
      </c>
      <c r="L13" s="56">
        <v>668426000000</v>
      </c>
      <c r="M13" s="56">
        <v>22165968000000</v>
      </c>
      <c r="N13" s="60">
        <f t="shared" si="3"/>
        <v>3.0155506856276255</v>
      </c>
      <c r="R13" s="10"/>
    </row>
    <row r="14" spans="1:18" s="19" customFormat="1" ht="16.5" customHeight="1" x14ac:dyDescent="0.35">
      <c r="A14" s="11"/>
      <c r="B14" s="11"/>
      <c r="C14" s="11"/>
      <c r="D14" s="12">
        <v>2019</v>
      </c>
      <c r="E14" s="52">
        <v>880</v>
      </c>
      <c r="F14" s="52">
        <v>6884307000000</v>
      </c>
      <c r="G14" s="53">
        <v>41524501700</v>
      </c>
      <c r="H14" s="61">
        <f t="shared" si="0"/>
        <v>5.307950603597428</v>
      </c>
      <c r="I14" s="54">
        <v>17108006000000</v>
      </c>
      <c r="J14" s="54">
        <f t="shared" si="1"/>
        <v>6884307000000</v>
      </c>
      <c r="K14" s="55">
        <f>I14/J14</f>
        <v>2.4850730799774037</v>
      </c>
      <c r="L14" s="56">
        <v>1138888000000</v>
      </c>
      <c r="M14" s="56">
        <v>23992313000000</v>
      </c>
      <c r="N14" s="60">
        <f t="shared" si="3"/>
        <v>4.7468870550330013</v>
      </c>
    </row>
    <row r="15" spans="1:18" s="19" customFormat="1" ht="16.5" customHeight="1" x14ac:dyDescent="0.35">
      <c r="A15" s="11"/>
      <c r="B15" s="11"/>
      <c r="C15" s="11"/>
      <c r="D15" s="12">
        <v>2020</v>
      </c>
      <c r="E15" s="52">
        <v>800</v>
      </c>
      <c r="F15" s="52">
        <v>8014125000000</v>
      </c>
      <c r="G15" s="53">
        <v>41524501700</v>
      </c>
      <c r="H15" s="61">
        <f t="shared" si="0"/>
        <v>4.1451314223324447</v>
      </c>
      <c r="I15" s="54">
        <v>17853981000000</v>
      </c>
      <c r="J15" s="54">
        <f t="shared" si="1"/>
        <v>8014125000000</v>
      </c>
      <c r="K15" s="55">
        <f t="shared" si="2"/>
        <v>2.2278141406579008</v>
      </c>
      <c r="L15" s="56">
        <v>1302916000000</v>
      </c>
      <c r="M15" s="56">
        <v>25868106000000</v>
      </c>
      <c r="N15" s="60">
        <f t="shared" si="3"/>
        <v>5.0367661242767445</v>
      </c>
    </row>
    <row r="16" spans="1:18" s="19" customFormat="1" ht="16.5" customHeight="1" x14ac:dyDescent="0.35">
      <c r="A16" s="11"/>
      <c r="B16" s="11"/>
      <c r="C16" s="11"/>
      <c r="D16" s="12">
        <v>2021</v>
      </c>
      <c r="E16" s="52">
        <v>1215</v>
      </c>
      <c r="F16" s="52">
        <v>9427783000000</v>
      </c>
      <c r="G16" s="53">
        <v>41524501700</v>
      </c>
      <c r="H16" s="61">
        <f t="shared" si="0"/>
        <v>5.3514457816328616</v>
      </c>
      <c r="I16" s="54">
        <v>17942427000000</v>
      </c>
      <c r="J16" s="54">
        <f t="shared" si="1"/>
        <v>9427783000000</v>
      </c>
      <c r="K16" s="55">
        <f t="shared" si="2"/>
        <v>1.9031438250116703</v>
      </c>
      <c r="L16" s="56">
        <v>1963050000000</v>
      </c>
      <c r="M16" s="56">
        <v>27370210000000</v>
      </c>
      <c r="N16" s="60">
        <f t="shared" si="3"/>
        <v>7.1722138777890274</v>
      </c>
    </row>
    <row r="17" spans="1:14" s="19" customFormat="1" ht="16.5" customHeight="1" x14ac:dyDescent="0.35">
      <c r="A17" s="11"/>
      <c r="B17" s="11"/>
      <c r="C17" s="11"/>
      <c r="D17" s="12">
        <v>2022</v>
      </c>
      <c r="E17" s="52">
        <v>2650</v>
      </c>
      <c r="F17" s="52">
        <v>11470692000000</v>
      </c>
      <c r="G17" s="53">
        <v>41524501700</v>
      </c>
      <c r="H17" s="61">
        <f t="shared" si="0"/>
        <v>9.5931378425120304</v>
      </c>
      <c r="I17" s="54">
        <v>19275574000000</v>
      </c>
      <c r="J17" s="54">
        <f t="shared" si="1"/>
        <v>11470692000000</v>
      </c>
      <c r="K17" s="55">
        <f t="shared" si="2"/>
        <v>1.6804194550773397</v>
      </c>
      <c r="L17" s="56">
        <v>2907478000000</v>
      </c>
      <c r="M17" s="56">
        <v>30746266000000</v>
      </c>
      <c r="N17" s="60">
        <f t="shared" si="3"/>
        <v>9.4563613025399569</v>
      </c>
    </row>
    <row r="18" spans="1:14" s="19" customFormat="1" ht="16.5" customHeight="1" x14ac:dyDescent="0.35">
      <c r="A18" s="11">
        <v>4</v>
      </c>
      <c r="B18" s="11" t="s">
        <v>86</v>
      </c>
      <c r="C18" s="11" t="s">
        <v>85</v>
      </c>
      <c r="D18" s="12">
        <v>2018</v>
      </c>
      <c r="E18" s="52">
        <v>1675</v>
      </c>
      <c r="F18" s="52">
        <v>2309930000000</v>
      </c>
      <c r="G18" s="53">
        <v>3000000000</v>
      </c>
      <c r="H18" s="61">
        <f t="shared" si="0"/>
        <v>2.1753905962518343</v>
      </c>
      <c r="I18" s="54">
        <v>455080000000</v>
      </c>
      <c r="J18" s="54">
        <f t="shared" si="1"/>
        <v>2309930000000</v>
      </c>
      <c r="K18" s="55">
        <f t="shared" si="2"/>
        <v>0.19701029901339001</v>
      </c>
      <c r="L18" s="56">
        <v>403870000000</v>
      </c>
      <c r="M18" s="56">
        <v>2765010000000</v>
      </c>
      <c r="N18" s="60">
        <f t="shared" si="3"/>
        <v>14.606457119504087</v>
      </c>
    </row>
    <row r="19" spans="1:14" s="19" customFormat="1" ht="16.5" customHeight="1" x14ac:dyDescent="0.35">
      <c r="A19" s="11"/>
      <c r="B19" s="11"/>
      <c r="C19" s="11"/>
      <c r="D19" s="12">
        <v>2019</v>
      </c>
      <c r="E19" s="52">
        <v>1050</v>
      </c>
      <c r="F19" s="52">
        <v>2316586000000</v>
      </c>
      <c r="G19" s="53">
        <v>3000000000</v>
      </c>
      <c r="H19" s="61">
        <f t="shared" si="0"/>
        <v>1.3597595772399558</v>
      </c>
      <c r="I19" s="54">
        <v>624470000000</v>
      </c>
      <c r="J19" s="54">
        <f t="shared" si="1"/>
        <v>2316586000000</v>
      </c>
      <c r="K19" s="55">
        <f t="shared" si="2"/>
        <v>0.26956478196794764</v>
      </c>
      <c r="L19" s="56">
        <v>306952000000</v>
      </c>
      <c r="M19" s="56">
        <v>2941056000000</v>
      </c>
      <c r="N19" s="60">
        <f t="shared" si="3"/>
        <v>10.436795491143318</v>
      </c>
    </row>
    <row r="20" spans="1:14" s="19" customFormat="1" ht="16.5" customHeight="1" x14ac:dyDescent="0.35">
      <c r="A20" s="11"/>
      <c r="B20" s="11"/>
      <c r="C20" s="11"/>
      <c r="D20" s="12">
        <v>2020</v>
      </c>
      <c r="E20" s="52">
        <v>1030</v>
      </c>
      <c r="F20" s="52">
        <v>2457882000000</v>
      </c>
      <c r="G20" s="53">
        <v>3000000000</v>
      </c>
      <c r="H20" s="61">
        <f t="shared" si="0"/>
        <v>1.2571799622601898</v>
      </c>
      <c r="I20" s="54">
        <v>456592000000</v>
      </c>
      <c r="J20" s="54">
        <f t="shared" si="1"/>
        <v>2457882000000</v>
      </c>
      <c r="K20" s="55">
        <f t="shared" si="2"/>
        <v>0.18576644444281704</v>
      </c>
      <c r="L20" s="56">
        <v>275667000000</v>
      </c>
      <c r="M20" s="56">
        <v>2914979000000</v>
      </c>
      <c r="N20" s="60">
        <f t="shared" si="3"/>
        <v>9.4569120395035444</v>
      </c>
    </row>
    <row r="21" spans="1:14" s="19" customFormat="1" ht="16.5" customHeight="1" x14ac:dyDescent="0.35">
      <c r="A21" s="11"/>
      <c r="B21" s="11"/>
      <c r="C21" s="11"/>
      <c r="D21" s="12">
        <v>2021</v>
      </c>
      <c r="E21" s="52">
        <v>1600</v>
      </c>
      <c r="F21" s="52">
        <v>2728045000000</v>
      </c>
      <c r="G21" s="53">
        <v>3000000000</v>
      </c>
      <c r="H21" s="61">
        <f t="shared" si="0"/>
        <v>1.7595017677494322</v>
      </c>
      <c r="I21" s="54">
        <v>404157000000</v>
      </c>
      <c r="J21" s="54">
        <f t="shared" si="1"/>
        <v>2728045000000</v>
      </c>
      <c r="K21" s="55">
        <f t="shared" si="2"/>
        <v>0.14814894915589735</v>
      </c>
      <c r="L21" s="56">
        <v>380992000000</v>
      </c>
      <c r="M21" s="56">
        <v>3132202000000</v>
      </c>
      <c r="N21" s="60">
        <f t="shared" si="3"/>
        <v>12.163711025023289</v>
      </c>
    </row>
    <row r="22" spans="1:14" s="19" customFormat="1" ht="16.5" customHeight="1" x14ac:dyDescent="0.35">
      <c r="A22" s="11"/>
      <c r="B22" s="11"/>
      <c r="C22" s="11"/>
      <c r="D22" s="12">
        <v>2022</v>
      </c>
      <c r="E22" s="52">
        <v>995</v>
      </c>
      <c r="F22" s="52">
        <v>3050250000000</v>
      </c>
      <c r="G22" s="53">
        <v>3000000000</v>
      </c>
      <c r="H22" s="61">
        <f t="shared" si="0"/>
        <v>0.97860831079419719</v>
      </c>
      <c r="I22" s="54">
        <v>360231000000</v>
      </c>
      <c r="J22" s="54">
        <f t="shared" si="1"/>
        <v>3050250000000</v>
      </c>
      <c r="K22" s="55">
        <f t="shared" si="2"/>
        <v>0.11809884435701992</v>
      </c>
      <c r="L22" s="56">
        <v>523242000000</v>
      </c>
      <c r="M22" s="56">
        <v>3410481000000</v>
      </c>
      <c r="N22" s="60">
        <f t="shared" si="3"/>
        <v>15.34217607428395</v>
      </c>
    </row>
    <row r="23" spans="1:14" s="19" customFormat="1" ht="16.5" customHeight="1" x14ac:dyDescent="0.35">
      <c r="A23" s="11">
        <v>5</v>
      </c>
      <c r="B23" s="11" t="s">
        <v>84</v>
      </c>
      <c r="C23" s="11" t="s">
        <v>83</v>
      </c>
      <c r="D23" s="12">
        <v>2018</v>
      </c>
      <c r="E23" s="52">
        <v>242</v>
      </c>
      <c r="F23" s="52">
        <v>14302462000000</v>
      </c>
      <c r="G23" s="53">
        <v>14198621422</v>
      </c>
      <c r="H23" s="61">
        <f t="shared" si="0"/>
        <v>0.24024300040957985</v>
      </c>
      <c r="I23" s="54">
        <v>14665700000000</v>
      </c>
      <c r="J23" s="54">
        <f t="shared" si="1"/>
        <v>14302462000000</v>
      </c>
      <c r="K23" s="55">
        <f t="shared" si="2"/>
        <v>1.0253968862144154</v>
      </c>
      <c r="L23" s="56">
        <v>1351480000000</v>
      </c>
      <c r="M23" s="56">
        <v>28968162000000</v>
      </c>
      <c r="N23" s="60">
        <f t="shared" si="3"/>
        <v>4.6653978253780819</v>
      </c>
    </row>
    <row r="24" spans="1:14" s="19" customFormat="1" ht="16.5" customHeight="1" x14ac:dyDescent="0.35">
      <c r="A24" s="11"/>
      <c r="B24" s="11"/>
      <c r="C24" s="11"/>
      <c r="D24" s="12">
        <v>2019</v>
      </c>
      <c r="E24" s="52">
        <v>348</v>
      </c>
      <c r="F24" s="52">
        <v>17371406000000</v>
      </c>
      <c r="G24" s="53">
        <v>15334511286</v>
      </c>
      <c r="H24" s="61">
        <f t="shared" si="0"/>
        <v>0.30719504958481769</v>
      </c>
      <c r="I24" s="54">
        <v>12783387000000</v>
      </c>
      <c r="J24" s="54">
        <f t="shared" si="1"/>
        <v>17371406000000</v>
      </c>
      <c r="K24" s="55">
        <f t="shared" si="2"/>
        <v>0.73588672097123287</v>
      </c>
      <c r="L24" s="56">
        <v>2317437000000</v>
      </c>
      <c r="M24" s="56">
        <v>30154793000000</v>
      </c>
      <c r="N24" s="60">
        <f t="shared" si="3"/>
        <v>7.6851364889157088</v>
      </c>
    </row>
    <row r="25" spans="1:14" s="19" customFormat="1" ht="16.5" customHeight="1" x14ac:dyDescent="0.35">
      <c r="A25" s="11"/>
      <c r="B25" s="11"/>
      <c r="C25" s="11"/>
      <c r="D25" s="12">
        <v>2020</v>
      </c>
      <c r="E25" s="52">
        <v>290</v>
      </c>
      <c r="F25" s="52">
        <v>20784321000000</v>
      </c>
      <c r="G25" s="53">
        <v>16583997586</v>
      </c>
      <c r="H25" s="61">
        <f t="shared" si="0"/>
        <v>0.2313936211791571</v>
      </c>
      <c r="I25" s="54">
        <v>11477239000000</v>
      </c>
      <c r="J25" s="54">
        <f t="shared" si="1"/>
        <v>20784321000000</v>
      </c>
      <c r="K25" s="55">
        <f t="shared" si="2"/>
        <v>0.55220658880316564</v>
      </c>
      <c r="L25" s="56">
        <v>1801029000000</v>
      </c>
      <c r="M25" s="56">
        <v>32261560000000</v>
      </c>
      <c r="N25" s="60">
        <f t="shared" si="3"/>
        <v>5.5825849710925324</v>
      </c>
    </row>
    <row r="26" spans="1:14" s="19" customFormat="1" ht="16.5" customHeight="1" x14ac:dyDescent="0.35">
      <c r="A26" s="11"/>
      <c r="B26" s="11"/>
      <c r="C26" s="11"/>
      <c r="D26" s="12">
        <v>2021</v>
      </c>
      <c r="E26" s="52">
        <v>260</v>
      </c>
      <c r="F26" s="52">
        <v>23878106000000</v>
      </c>
      <c r="G26" s="53">
        <v>16583997586</v>
      </c>
      <c r="H26" s="61">
        <f t="shared" si="0"/>
        <v>0.18057710994163439</v>
      </c>
      <c r="I26" s="54">
        <v>10230049000000</v>
      </c>
      <c r="J26" s="54">
        <f t="shared" si="1"/>
        <v>23878106000000</v>
      </c>
      <c r="K26" s="55">
        <f t="shared" si="2"/>
        <v>0.42842799173435281</v>
      </c>
      <c r="L26" s="56">
        <v>2451139000000</v>
      </c>
      <c r="M26" s="56">
        <v>34108155000000</v>
      </c>
      <c r="N26" s="60">
        <f t="shared" si="3"/>
        <v>7.1863722913186008</v>
      </c>
    </row>
    <row r="27" spans="1:14" s="19" customFormat="1" ht="16.5" customHeight="1" x14ac:dyDescent="0.35">
      <c r="A27" s="11"/>
      <c r="B27" s="11"/>
      <c r="C27" s="11"/>
      <c r="D27" s="12">
        <v>2022</v>
      </c>
      <c r="E27" s="13">
        <v>278</v>
      </c>
      <c r="F27" s="14">
        <v>26648917000000</v>
      </c>
      <c r="G27" s="53">
        <v>16583997586</v>
      </c>
      <c r="H27" s="62">
        <f t="shared" si="0"/>
        <v>0.1730033280117162</v>
      </c>
      <c r="I27" s="16">
        <v>9263272000000</v>
      </c>
      <c r="J27" s="17">
        <f t="shared" si="1"/>
        <v>26648917000000</v>
      </c>
      <c r="K27" s="36">
        <f t="shared" si="2"/>
        <v>0.34760406961378582</v>
      </c>
      <c r="L27" s="18">
        <v>2060856000000</v>
      </c>
      <c r="M27" s="18">
        <v>35912189000000</v>
      </c>
      <c r="N27" s="36">
        <f t="shared" si="3"/>
        <v>5.7385975552757307</v>
      </c>
    </row>
    <row r="28" spans="1:14" s="19" customFormat="1" ht="16.5" customHeight="1" x14ac:dyDescent="0.35">
      <c r="A28" s="11">
        <v>6</v>
      </c>
      <c r="B28" s="11" t="s">
        <v>81</v>
      </c>
      <c r="C28" s="11" t="s">
        <v>82</v>
      </c>
      <c r="D28" s="12">
        <v>2018</v>
      </c>
      <c r="E28" s="13">
        <v>96</v>
      </c>
      <c r="F28" s="13">
        <v>1226000000000</v>
      </c>
      <c r="G28" s="15">
        <v>4499000000</v>
      </c>
      <c r="H28" s="62">
        <f t="shared" si="0"/>
        <v>0.35228711256117456</v>
      </c>
      <c r="I28" s="17">
        <v>2166000000000</v>
      </c>
      <c r="J28" s="17">
        <f t="shared" si="1"/>
        <v>1226000000000</v>
      </c>
      <c r="K28" s="36">
        <f t="shared" si="2"/>
        <v>1.7667210440456771</v>
      </c>
      <c r="L28" s="18">
        <v>50000000000</v>
      </c>
      <c r="M28" s="17">
        <v>3393000000000</v>
      </c>
      <c r="N28" s="36">
        <f t="shared" si="3"/>
        <v>1.4736221632773356</v>
      </c>
    </row>
    <row r="29" spans="1:14" s="19" customFormat="1" ht="16.5" customHeight="1" x14ac:dyDescent="0.35">
      <c r="A29" s="11"/>
      <c r="B29" s="11"/>
      <c r="C29" s="11"/>
      <c r="D29" s="12">
        <v>2019</v>
      </c>
      <c r="E29" s="13">
        <v>103</v>
      </c>
      <c r="F29" s="13">
        <v>1285000000000</v>
      </c>
      <c r="G29" s="20">
        <v>4499000000</v>
      </c>
      <c r="H29" s="62">
        <f t="shared" si="0"/>
        <v>0.36062023346303501</v>
      </c>
      <c r="I29" s="17">
        <v>1714000000000</v>
      </c>
      <c r="J29" s="17">
        <f t="shared" si="1"/>
        <v>1285000000000</v>
      </c>
      <c r="K29" s="36">
        <f t="shared" si="2"/>
        <v>1.3338521400778209</v>
      </c>
      <c r="L29" s="18">
        <v>64000000000</v>
      </c>
      <c r="M29" s="18">
        <v>2999000000000</v>
      </c>
      <c r="N29" s="36">
        <f t="shared" si="3"/>
        <v>2.1340446815605199</v>
      </c>
    </row>
    <row r="30" spans="1:14" s="19" customFormat="1" ht="16.5" customHeight="1" x14ac:dyDescent="0.35">
      <c r="A30" s="11"/>
      <c r="B30" s="11"/>
      <c r="C30" s="11"/>
      <c r="D30" s="12">
        <v>2020</v>
      </c>
      <c r="E30" s="13">
        <v>99</v>
      </c>
      <c r="F30" s="13">
        <v>1322000000000</v>
      </c>
      <c r="G30" s="20">
        <v>4499000000</v>
      </c>
      <c r="H30" s="62">
        <f t="shared" si="0"/>
        <v>0.33691452344931921</v>
      </c>
      <c r="I30" s="17">
        <v>1640000000000</v>
      </c>
      <c r="J30" s="17">
        <f t="shared" si="1"/>
        <v>1322000000000</v>
      </c>
      <c r="K30" s="36">
        <f t="shared" si="2"/>
        <v>1.2405446293494704</v>
      </c>
      <c r="L30" s="18">
        <v>67000000000</v>
      </c>
      <c r="M30" s="18">
        <v>2963000000000</v>
      </c>
      <c r="N30" s="36">
        <f t="shared" si="3"/>
        <v>2.2612217347283159</v>
      </c>
    </row>
    <row r="31" spans="1:14" s="19" customFormat="1" ht="16.5" customHeight="1" x14ac:dyDescent="0.35">
      <c r="A31" s="11"/>
      <c r="B31" s="11"/>
      <c r="C31" s="11"/>
      <c r="D31" s="12">
        <v>2021</v>
      </c>
      <c r="E31" s="13">
        <v>179</v>
      </c>
      <c r="F31" s="13">
        <v>1387000000000</v>
      </c>
      <c r="G31" s="20">
        <v>4499000000</v>
      </c>
      <c r="H31" s="62">
        <f t="shared" si="0"/>
        <v>0.58062076423936548</v>
      </c>
      <c r="I31" s="17">
        <v>1605000000000</v>
      </c>
      <c r="J31" s="17">
        <f t="shared" si="1"/>
        <v>1387000000000</v>
      </c>
      <c r="K31" s="36">
        <f t="shared" si="2"/>
        <v>1.1571737563085798</v>
      </c>
      <c r="L31" s="18">
        <v>91000000000</v>
      </c>
      <c r="M31" s="18">
        <v>2993000000000</v>
      </c>
      <c r="N31" s="36">
        <f t="shared" si="3"/>
        <v>3.0404276645506179</v>
      </c>
    </row>
    <row r="32" spans="1:14" s="19" customFormat="1" ht="16.5" customHeight="1" x14ac:dyDescent="0.35">
      <c r="A32" s="11"/>
      <c r="B32" s="11"/>
      <c r="C32" s="11"/>
      <c r="D32" s="12">
        <v>2022</v>
      </c>
      <c r="E32" s="13">
        <v>226</v>
      </c>
      <c r="F32" s="24">
        <v>1445000000000</v>
      </c>
      <c r="G32" s="20">
        <v>4499000000</v>
      </c>
      <c r="H32" s="62">
        <f t="shared" si="0"/>
        <v>0.70364982698961931</v>
      </c>
      <c r="I32" s="24">
        <v>1728000000000</v>
      </c>
      <c r="J32" s="17">
        <f t="shared" si="1"/>
        <v>1445000000000</v>
      </c>
      <c r="K32" s="36">
        <f t="shared" si="2"/>
        <v>1.1958477508650518</v>
      </c>
      <c r="L32" s="18">
        <v>93000000000</v>
      </c>
      <c r="M32" s="18">
        <v>3173000000000</v>
      </c>
      <c r="N32" s="36">
        <f t="shared" si="3"/>
        <v>2.9309801449732116</v>
      </c>
    </row>
    <row r="33" spans="1:14" s="19" customFormat="1" ht="16.5" customHeight="1" x14ac:dyDescent="0.35">
      <c r="A33" s="11">
        <v>7</v>
      </c>
      <c r="B33" s="11" t="s">
        <v>13</v>
      </c>
      <c r="C33" s="11" t="s">
        <v>14</v>
      </c>
      <c r="D33" s="12">
        <v>2018</v>
      </c>
      <c r="E33" s="13">
        <v>346</v>
      </c>
      <c r="F33" s="13">
        <v>885422598655</v>
      </c>
      <c r="G33" s="15">
        <v>5885000000</v>
      </c>
      <c r="H33" s="62">
        <f t="shared" ref="H33:H92" si="4">E33/(F33/G33)</f>
        <v>2.2997041221819976</v>
      </c>
      <c r="I33" s="17">
        <v>118853215128</v>
      </c>
      <c r="J33" s="17">
        <f t="shared" ref="J33:J42" si="5">F33</f>
        <v>885422598655</v>
      </c>
      <c r="K33" s="36">
        <f t="shared" ref="K33:K92" si="6">I33/J33</f>
        <v>0.1342333201214243</v>
      </c>
      <c r="L33" s="18">
        <v>61947295689</v>
      </c>
      <c r="M33" s="17">
        <v>1004275813783</v>
      </c>
      <c r="N33" s="36">
        <f t="shared" ref="N33:N92" si="7">L33/M33*100</f>
        <v>6.1683548322896611</v>
      </c>
    </row>
    <row r="34" spans="1:14" s="19" customFormat="1" ht="16.5" customHeight="1" x14ac:dyDescent="0.35">
      <c r="A34" s="11"/>
      <c r="B34" s="11"/>
      <c r="C34" s="11"/>
      <c r="D34" s="12">
        <v>2019</v>
      </c>
      <c r="E34" s="13">
        <v>374</v>
      </c>
      <c r="F34" s="13">
        <v>935392483850</v>
      </c>
      <c r="G34" s="20">
        <v>5885000000</v>
      </c>
      <c r="H34" s="62">
        <f t="shared" si="4"/>
        <v>2.353012278803976</v>
      </c>
      <c r="I34" s="17">
        <v>122136752135</v>
      </c>
      <c r="J34" s="17">
        <f t="shared" si="5"/>
        <v>935392483850</v>
      </c>
      <c r="K34" s="36">
        <f t="shared" si="6"/>
        <v>0.1305727320282658</v>
      </c>
      <c r="L34" s="18">
        <v>76758829457</v>
      </c>
      <c r="M34" s="18">
        <v>1057529235986</v>
      </c>
      <c r="N34" s="36">
        <f t="shared" si="7"/>
        <v>7.2583174861764448</v>
      </c>
    </row>
    <row r="35" spans="1:14" s="19" customFormat="1" ht="16.5" customHeight="1" x14ac:dyDescent="0.35">
      <c r="A35" s="11"/>
      <c r="B35" s="11"/>
      <c r="C35" s="11"/>
      <c r="D35" s="12">
        <v>2020</v>
      </c>
      <c r="E35" s="13">
        <v>302</v>
      </c>
      <c r="F35" s="13">
        <v>961711929701</v>
      </c>
      <c r="G35" s="20">
        <v>5885000000</v>
      </c>
      <c r="H35" s="62">
        <f t="shared" si="4"/>
        <v>1.8480274031253414</v>
      </c>
      <c r="I35" s="17">
        <v>125161736940</v>
      </c>
      <c r="J35" s="17">
        <f t="shared" si="5"/>
        <v>961711929701</v>
      </c>
      <c r="K35" s="36">
        <f t="shared" si="6"/>
        <v>0.13014472741220259</v>
      </c>
      <c r="L35" s="18">
        <v>44045828312</v>
      </c>
      <c r="M35" s="18">
        <v>1086873666641</v>
      </c>
      <c r="N35" s="36">
        <f t="shared" si="7"/>
        <v>4.0525251152808144</v>
      </c>
    </row>
    <row r="36" spans="1:14" s="19" customFormat="1" ht="16.5" customHeight="1" x14ac:dyDescent="0.35">
      <c r="A36" s="11"/>
      <c r="B36" s="11"/>
      <c r="C36" s="11"/>
      <c r="D36" s="12">
        <v>2021</v>
      </c>
      <c r="E36" s="13">
        <v>238</v>
      </c>
      <c r="F36" s="13">
        <v>1022814971131</v>
      </c>
      <c r="G36" s="20">
        <v>5885000000</v>
      </c>
      <c r="H36" s="62">
        <f t="shared" si="4"/>
        <v>1.3693874645296038</v>
      </c>
      <c r="I36" s="17">
        <v>124445640572</v>
      </c>
      <c r="J36" s="17">
        <f t="shared" si="5"/>
        <v>1022814971131</v>
      </c>
      <c r="K36" s="36">
        <f t="shared" si="6"/>
        <v>0.12166974876637904</v>
      </c>
      <c r="L36" s="18">
        <v>100066615090</v>
      </c>
      <c r="M36" s="18">
        <v>1147260611703</v>
      </c>
      <c r="N36" s="36">
        <f t="shared" si="7"/>
        <v>8.7222217924365566</v>
      </c>
    </row>
    <row r="37" spans="1:14" s="19" customFormat="1" ht="16.5" customHeight="1" x14ac:dyDescent="0.35">
      <c r="A37" s="11"/>
      <c r="B37" s="11"/>
      <c r="C37" s="11"/>
      <c r="D37" s="12">
        <v>2022</v>
      </c>
      <c r="E37" s="13">
        <v>306</v>
      </c>
      <c r="F37" s="24">
        <v>941454031015</v>
      </c>
      <c r="G37" s="20">
        <v>5885000000</v>
      </c>
      <c r="H37" s="62">
        <f t="shared" si="4"/>
        <v>1.9127965260911479</v>
      </c>
      <c r="I37" s="24">
        <v>133323429397</v>
      </c>
      <c r="J37" s="17">
        <f t="shared" si="5"/>
        <v>941454031015</v>
      </c>
      <c r="K37" s="36">
        <f>I37/J37</f>
        <v>0.1416143805271739</v>
      </c>
      <c r="L37" s="18">
        <v>121257336904</v>
      </c>
      <c r="M37" s="18">
        <v>1074780000000</v>
      </c>
      <c r="N37" s="36">
        <f>L37/M37*100</f>
        <v>11.282061157074006</v>
      </c>
    </row>
    <row r="38" spans="1:14" s="19" customFormat="1" ht="16.5" customHeight="1" x14ac:dyDescent="0.35">
      <c r="A38" s="11">
        <f>1+A33</f>
        <v>8</v>
      </c>
      <c r="B38" s="50" t="s">
        <v>15</v>
      </c>
      <c r="C38" s="11" t="s">
        <v>16</v>
      </c>
      <c r="D38" s="12">
        <v>2018</v>
      </c>
      <c r="E38" s="13">
        <v>1375</v>
      </c>
      <c r="F38" s="13">
        <v>976647575842</v>
      </c>
      <c r="G38" s="20">
        <v>595000000</v>
      </c>
      <c r="H38" s="62">
        <f>E38/(F38/G38)</f>
        <v>0.83768702266492345</v>
      </c>
      <c r="I38" s="17">
        <v>192308466864</v>
      </c>
      <c r="J38" s="17">
        <f t="shared" si="5"/>
        <v>976647575842</v>
      </c>
      <c r="K38" s="36">
        <f t="shared" si="6"/>
        <v>0.19690671601596363</v>
      </c>
      <c r="L38" s="18">
        <v>92649656775</v>
      </c>
      <c r="M38" s="17">
        <v>1168956042706</v>
      </c>
      <c r="N38" s="36">
        <f t="shared" si="7"/>
        <v>7.9258460874650689</v>
      </c>
    </row>
    <row r="39" spans="1:14" s="19" customFormat="1" ht="16.5" customHeight="1" x14ac:dyDescent="0.35">
      <c r="A39" s="11"/>
      <c r="B39" s="11"/>
      <c r="C39" s="11"/>
      <c r="D39" s="12">
        <v>2019</v>
      </c>
      <c r="E39" s="13">
        <v>1670</v>
      </c>
      <c r="F39" s="13">
        <v>1131294696834</v>
      </c>
      <c r="G39" s="20">
        <v>595000000</v>
      </c>
      <c r="H39" s="62">
        <f t="shared" si="4"/>
        <v>0.87832993717798957</v>
      </c>
      <c r="I39" s="17">
        <v>261784845240</v>
      </c>
      <c r="J39" s="17">
        <f t="shared" si="5"/>
        <v>1131294696834</v>
      </c>
      <c r="K39" s="36">
        <f t="shared" si="6"/>
        <v>0.2314028749296019</v>
      </c>
      <c r="L39" s="18">
        <v>215459200242</v>
      </c>
      <c r="M39" s="17">
        <v>1393079542074</v>
      </c>
      <c r="N39" s="36">
        <f t="shared" si="7"/>
        <v>15.466396119867424</v>
      </c>
    </row>
    <row r="40" spans="1:14" s="19" customFormat="1" ht="16.5" customHeight="1" x14ac:dyDescent="0.35">
      <c r="A40" s="11"/>
      <c r="B40" s="11"/>
      <c r="C40" s="11"/>
      <c r="D40" s="12">
        <v>2020</v>
      </c>
      <c r="E40" s="13">
        <v>1785</v>
      </c>
      <c r="F40" s="13">
        <v>1260714994864</v>
      </c>
      <c r="G40" s="20">
        <v>595000000</v>
      </c>
      <c r="H40" s="62">
        <f>E40/(F40/G40)</f>
        <v>0.84243861961407995</v>
      </c>
      <c r="I40" s="17">
        <v>305958833204</v>
      </c>
      <c r="J40" s="17">
        <f t="shared" si="5"/>
        <v>1260714994864</v>
      </c>
      <c r="K40" s="36">
        <f t="shared" si="6"/>
        <v>0.24268675668207262</v>
      </c>
      <c r="L40" s="18">
        <v>181812593992</v>
      </c>
      <c r="M40" s="17">
        <v>1566673828068</v>
      </c>
      <c r="N40" s="36">
        <f t="shared" si="7"/>
        <v>11.605006143251192</v>
      </c>
    </row>
    <row r="41" spans="1:14" s="19" customFormat="1" ht="16.5" customHeight="1" x14ac:dyDescent="0.35">
      <c r="A41" s="11"/>
      <c r="B41" s="11"/>
      <c r="C41" s="11"/>
      <c r="D41" s="12">
        <v>2021</v>
      </c>
      <c r="E41" s="13">
        <v>1880</v>
      </c>
      <c r="F41" s="13">
        <v>1387366962835</v>
      </c>
      <c r="G41" s="20">
        <v>595000000</v>
      </c>
      <c r="H41" s="62">
        <f t="shared" si="4"/>
        <v>0.80627550602344522</v>
      </c>
      <c r="I41" s="17">
        <v>310020233374</v>
      </c>
      <c r="J41" s="17">
        <f t="shared" si="5"/>
        <v>1387366962835</v>
      </c>
      <c r="K41" s="36">
        <f t="shared" si="6"/>
        <v>0.22345943191590242</v>
      </c>
      <c r="L41" s="18">
        <v>187066990085</v>
      </c>
      <c r="M41" s="17">
        <v>1697387196209</v>
      </c>
      <c r="N41" s="36">
        <f t="shared" si="7"/>
        <v>11.020879060641056</v>
      </c>
    </row>
    <row r="42" spans="1:14" s="19" customFormat="1" ht="16.5" customHeight="1" x14ac:dyDescent="0.35">
      <c r="A42" s="11"/>
      <c r="B42" s="11"/>
      <c r="C42" s="11"/>
      <c r="D42" s="12">
        <v>2022</v>
      </c>
      <c r="E42" s="13">
        <v>1980</v>
      </c>
      <c r="F42" s="13">
        <v>1550042869748</v>
      </c>
      <c r="G42" s="20">
        <v>595000000</v>
      </c>
      <c r="H42" s="62">
        <f t="shared" si="4"/>
        <v>0.7600434949205831</v>
      </c>
      <c r="I42" s="17">
        <v>168244583827</v>
      </c>
      <c r="J42" s="17">
        <f t="shared" si="5"/>
        <v>1550042869748</v>
      </c>
      <c r="K42" s="36">
        <f t="shared" si="6"/>
        <v>0.10854189075064263</v>
      </c>
      <c r="L42" s="18">
        <v>220704543072</v>
      </c>
      <c r="M42" s="17">
        <v>1718287453575</v>
      </c>
      <c r="N42" s="36">
        <f t="shared" si="7"/>
        <v>12.844448268117828</v>
      </c>
    </row>
    <row r="43" spans="1:14" s="19" customFormat="1" ht="16.5" customHeight="1" x14ac:dyDescent="0.35">
      <c r="A43" s="11">
        <v>9</v>
      </c>
      <c r="B43" s="11" t="s">
        <v>17</v>
      </c>
      <c r="C43" s="11" t="s">
        <v>18</v>
      </c>
      <c r="D43" s="12">
        <v>2018</v>
      </c>
      <c r="E43" s="13">
        <v>284</v>
      </c>
      <c r="F43" s="13">
        <v>635478469892</v>
      </c>
      <c r="G43" s="15">
        <v>12000000000</v>
      </c>
      <c r="H43" s="62">
        <f t="shared" si="4"/>
        <v>5.3628882196106371</v>
      </c>
      <c r="I43" s="17">
        <v>198455391702</v>
      </c>
      <c r="J43" s="17">
        <f t="shared" ref="J43:J72" si="8">F43</f>
        <v>635478469892</v>
      </c>
      <c r="K43" s="36">
        <f t="shared" si="6"/>
        <v>0.31229286451786104</v>
      </c>
      <c r="L43" s="18">
        <v>63261752474</v>
      </c>
      <c r="M43" s="17">
        <v>833933861594</v>
      </c>
      <c r="N43" s="36">
        <f t="shared" si="7"/>
        <v>7.5859436086550147</v>
      </c>
    </row>
    <row r="44" spans="1:14" s="19" customFormat="1" ht="16.5" customHeight="1" x14ac:dyDescent="0.35">
      <c r="A44" s="11"/>
      <c r="B44" s="11"/>
      <c r="C44" s="11"/>
      <c r="D44" s="12">
        <v>2019</v>
      </c>
      <c r="E44" s="13">
        <v>545</v>
      </c>
      <c r="F44" s="13">
        <v>766299436026</v>
      </c>
      <c r="G44" s="15">
        <v>12000000000</v>
      </c>
      <c r="H44" s="62">
        <f t="shared" si="4"/>
        <v>8.5345227890499231</v>
      </c>
      <c r="I44" s="17">
        <v>478844867693</v>
      </c>
      <c r="J44" s="17">
        <f t="shared" si="8"/>
        <v>766299436026</v>
      </c>
      <c r="K44" s="36">
        <f t="shared" si="6"/>
        <v>0.62487957733111676</v>
      </c>
      <c r="L44" s="18">
        <v>130756461708</v>
      </c>
      <c r="M44" s="17">
        <v>1245144303719</v>
      </c>
      <c r="N44" s="36">
        <f t="shared" si="7"/>
        <v>10.501309873679403</v>
      </c>
    </row>
    <row r="45" spans="1:14" s="19" customFormat="1" ht="16.5" customHeight="1" x14ac:dyDescent="0.35">
      <c r="A45" s="11"/>
      <c r="B45" s="11"/>
      <c r="C45" s="11"/>
      <c r="D45" s="12">
        <v>2020</v>
      </c>
      <c r="E45" s="13">
        <v>500</v>
      </c>
      <c r="F45" s="13">
        <v>894746110680</v>
      </c>
      <c r="G45" s="15">
        <v>12000000000</v>
      </c>
      <c r="H45" s="62">
        <f t="shared" si="4"/>
        <v>6.7058128874570313</v>
      </c>
      <c r="I45" s="17">
        <v>416194010942</v>
      </c>
      <c r="J45" s="17">
        <f t="shared" si="8"/>
        <v>894746110680</v>
      </c>
      <c r="K45" s="36">
        <f t="shared" si="6"/>
        <v>0.46515319370954944</v>
      </c>
      <c r="L45" s="18">
        <v>132772234495</v>
      </c>
      <c r="M45" s="17">
        <v>1310940121622</v>
      </c>
      <c r="N45" s="36">
        <f t="shared" si="7"/>
        <v>10.12801670382348</v>
      </c>
    </row>
    <row r="46" spans="1:14" s="19" customFormat="1" ht="16.5" customHeight="1" x14ac:dyDescent="0.35">
      <c r="A46" s="11"/>
      <c r="B46" s="11"/>
      <c r="C46" s="11"/>
      <c r="D46" s="12">
        <v>2021</v>
      </c>
      <c r="E46" s="13">
        <v>470</v>
      </c>
      <c r="F46" s="13">
        <v>1001579893307</v>
      </c>
      <c r="G46" s="15">
        <v>12000000000</v>
      </c>
      <c r="H46" s="62">
        <f t="shared" si="4"/>
        <v>5.6311034573367298</v>
      </c>
      <c r="I46" s="17">
        <v>346601683606</v>
      </c>
      <c r="J46" s="17">
        <f t="shared" si="8"/>
        <v>1001579893307</v>
      </c>
      <c r="K46" s="36">
        <f t="shared" si="6"/>
        <v>0.34605495370079392</v>
      </c>
      <c r="L46" s="18">
        <v>180711667020</v>
      </c>
      <c r="M46" s="17">
        <v>1348181576913</v>
      </c>
      <c r="N46" s="36">
        <f t="shared" si="7"/>
        <v>13.404104470392239</v>
      </c>
    </row>
    <row r="47" spans="1:14" s="19" customFormat="1" ht="16.5" customHeight="1" x14ac:dyDescent="0.35">
      <c r="A47" s="11"/>
      <c r="B47" s="11"/>
      <c r="C47" s="11"/>
      <c r="D47" s="12">
        <v>2022</v>
      </c>
      <c r="E47" s="13">
        <v>555</v>
      </c>
      <c r="F47" s="13">
        <v>1185150863287</v>
      </c>
      <c r="G47" s="15">
        <v>12000000000</v>
      </c>
      <c r="H47" s="62">
        <f t="shared" si="4"/>
        <v>5.6195377367642294</v>
      </c>
      <c r="I47" s="17">
        <v>508372748127</v>
      </c>
      <c r="J47" s="17">
        <f t="shared" si="8"/>
        <v>1185150863287</v>
      </c>
      <c r="K47" s="36">
        <f t="shared" ref="K47:K57" si="9">I47/J47</f>
        <v>0.42895192829462658</v>
      </c>
      <c r="L47" s="18">
        <v>195598848689</v>
      </c>
      <c r="M47" s="17">
        <v>1693523611414</v>
      </c>
      <c r="N47" s="36">
        <f t="shared" si="7"/>
        <v>11.549815270994989</v>
      </c>
    </row>
    <row r="48" spans="1:14" s="19" customFormat="1" ht="16.5" customHeight="1" x14ac:dyDescent="0.35">
      <c r="A48" s="11">
        <v>10</v>
      </c>
      <c r="B48" s="11" t="s">
        <v>51</v>
      </c>
      <c r="C48" s="11" t="s">
        <v>52</v>
      </c>
      <c r="D48" s="12">
        <v>2018</v>
      </c>
      <c r="E48" s="13">
        <v>7225</v>
      </c>
      <c r="F48" s="13">
        <v>19391174000000</v>
      </c>
      <c r="G48" s="15">
        <v>16398000000</v>
      </c>
      <c r="H48" s="62">
        <f t="shared" si="4"/>
        <v>6.1097667423333935</v>
      </c>
      <c r="I48" s="17">
        <v>8253944000000</v>
      </c>
      <c r="J48" s="17">
        <f t="shared" si="8"/>
        <v>19391174000000</v>
      </c>
      <c r="K48" s="36">
        <f t="shared" si="9"/>
        <v>0.42565468186712163</v>
      </c>
      <c r="L48" s="18">
        <v>4551485000000</v>
      </c>
      <c r="M48" s="17">
        <v>27645118000000</v>
      </c>
      <c r="N48" s="36">
        <f t="shared" si="7"/>
        <v>16.463973856071078</v>
      </c>
    </row>
    <row r="49" spans="1:14" s="19" customFormat="1" ht="16.5" customHeight="1" x14ac:dyDescent="0.35">
      <c r="A49" s="11"/>
      <c r="B49" s="11"/>
      <c r="C49" s="11"/>
      <c r="D49" s="12">
        <v>2019</v>
      </c>
      <c r="E49" s="13">
        <v>6500</v>
      </c>
      <c r="F49" s="13">
        <v>21071600000000</v>
      </c>
      <c r="G49" s="15">
        <v>16398000000</v>
      </c>
      <c r="H49" s="62">
        <f t="shared" si="4"/>
        <v>5.0583249492207516</v>
      </c>
      <c r="I49" s="17">
        <v>8281441000000</v>
      </c>
      <c r="J49" s="17">
        <f t="shared" si="8"/>
        <v>21071600000000</v>
      </c>
      <c r="K49" s="36">
        <f t="shared" si="9"/>
        <v>0.393014341578238</v>
      </c>
      <c r="L49" s="18">
        <v>3632174000000</v>
      </c>
      <c r="M49" s="17">
        <v>29353041000000</v>
      </c>
      <c r="N49" s="36">
        <f t="shared" si="7"/>
        <v>12.37409779790789</v>
      </c>
    </row>
    <row r="50" spans="1:14" s="19" customFormat="1" ht="16.5" customHeight="1" x14ac:dyDescent="0.35">
      <c r="A50" s="11"/>
      <c r="B50" s="11"/>
      <c r="C50" s="11"/>
      <c r="D50" s="12">
        <v>2020</v>
      </c>
      <c r="E50" s="13">
        <v>6525</v>
      </c>
      <c r="F50" s="13">
        <v>23349683000000</v>
      </c>
      <c r="G50" s="15">
        <v>16398000000</v>
      </c>
      <c r="H50" s="36">
        <f t="shared" ref="H50:H57" si="10">E50/(F50/G50)</f>
        <v>4.5823727028756664</v>
      </c>
      <c r="I50" s="17">
        <v>7809608000000</v>
      </c>
      <c r="J50" s="17">
        <f t="shared" si="8"/>
        <v>23349683000000</v>
      </c>
      <c r="K50" s="36">
        <f t="shared" si="9"/>
        <v>0.33446312740091588</v>
      </c>
      <c r="L50" s="18">
        <v>3845833000000</v>
      </c>
      <c r="M50" s="17">
        <v>31159291000000</v>
      </c>
      <c r="N50" s="36">
        <f t="shared" si="7"/>
        <v>12.342492003428447</v>
      </c>
    </row>
    <row r="51" spans="1:14" s="19" customFormat="1" ht="16.5" customHeight="1" x14ac:dyDescent="0.35">
      <c r="A51" s="11"/>
      <c r="B51" s="11"/>
      <c r="C51" s="11"/>
      <c r="D51" s="12">
        <v>2021</v>
      </c>
      <c r="E51" s="13">
        <v>5950</v>
      </c>
      <c r="F51" s="13">
        <v>25149999000000</v>
      </c>
      <c r="G51" s="15">
        <v>16398000000</v>
      </c>
      <c r="H51" s="36">
        <f t="shared" si="10"/>
        <v>3.879447470355764</v>
      </c>
      <c r="I51" s="17">
        <v>10296052000000</v>
      </c>
      <c r="J51" s="17">
        <f t="shared" si="8"/>
        <v>25149999000000</v>
      </c>
      <c r="K51" s="36">
        <f t="shared" si="9"/>
        <v>0.40938578168531936</v>
      </c>
      <c r="L51" s="18">
        <v>3619010000000</v>
      </c>
      <c r="M51" s="17">
        <v>35446051000000</v>
      </c>
      <c r="N51" s="36">
        <f t="shared" si="7"/>
        <v>10.20991026616759</v>
      </c>
    </row>
    <row r="52" spans="1:14" s="19" customFormat="1" ht="16.5" customHeight="1" x14ac:dyDescent="0.35">
      <c r="A52" s="11"/>
      <c r="B52" s="11"/>
      <c r="C52" s="11"/>
      <c r="D52" s="12">
        <v>2022</v>
      </c>
      <c r="E52" s="13">
        <v>5650</v>
      </c>
      <c r="F52" s="13">
        <v>26327214000000</v>
      </c>
      <c r="G52" s="15">
        <v>16398000000</v>
      </c>
      <c r="H52" s="36">
        <f t="shared" si="10"/>
        <v>3.5191228361648901</v>
      </c>
      <c r="I52" s="17">
        <v>13520331000000</v>
      </c>
      <c r="J52" s="17">
        <f t="shared" si="8"/>
        <v>26327214000000</v>
      </c>
      <c r="K52" s="36">
        <f t="shared" si="9"/>
        <v>0.51354962967217122</v>
      </c>
      <c r="L52" s="18">
        <v>2930357000000</v>
      </c>
      <c r="M52" s="17">
        <v>39847545000000</v>
      </c>
      <c r="N52" s="36">
        <f t="shared" si="7"/>
        <v>7.3539210508451651</v>
      </c>
    </row>
    <row r="53" spans="1:14" s="19" customFormat="1" ht="16.5" customHeight="1" x14ac:dyDescent="0.35">
      <c r="A53" s="11">
        <v>11</v>
      </c>
      <c r="B53" s="11" t="s">
        <v>53</v>
      </c>
      <c r="C53" s="11" t="s">
        <v>54</v>
      </c>
      <c r="D53" s="12">
        <v>2018</v>
      </c>
      <c r="E53" s="13">
        <v>545</v>
      </c>
      <c r="F53" s="13">
        <v>1940654000000</v>
      </c>
      <c r="G53" s="15">
        <v>4458352920</v>
      </c>
      <c r="H53" s="36">
        <f t="shared" si="10"/>
        <v>1.2520533497470441</v>
      </c>
      <c r="I53" s="17">
        <v>3844634000000</v>
      </c>
      <c r="J53" s="17">
        <f t="shared" si="8"/>
        <v>1940654000000</v>
      </c>
      <c r="K53" s="36">
        <f t="shared" si="9"/>
        <v>1.9811022469744735</v>
      </c>
      <c r="L53" s="18">
        <v>89610000000</v>
      </c>
      <c r="M53" s="17">
        <v>5785288000000</v>
      </c>
      <c r="N53" s="36">
        <f>L53/M53*100</f>
        <v>1.5489289383691875</v>
      </c>
    </row>
    <row r="54" spans="1:14" s="19" customFormat="1" ht="16.5" customHeight="1" x14ac:dyDescent="0.35">
      <c r="A54" s="11"/>
      <c r="B54" s="11"/>
      <c r="C54" s="11"/>
      <c r="D54" s="12">
        <v>2019</v>
      </c>
      <c r="E54" s="13">
        <v>450</v>
      </c>
      <c r="F54" s="13">
        <v>1971800000000</v>
      </c>
      <c r="G54" s="15">
        <v>4458352920</v>
      </c>
      <c r="H54" s="36">
        <f t="shared" si="10"/>
        <v>1.01747581600568</v>
      </c>
      <c r="I54" s="17">
        <v>4612787000000</v>
      </c>
      <c r="J54" s="17">
        <f t="shared" si="8"/>
        <v>1971800000000</v>
      </c>
      <c r="K54" s="36">
        <f t="shared" si="9"/>
        <v>2.3393787402373465</v>
      </c>
      <c r="L54" s="18">
        <v>68480000000</v>
      </c>
      <c r="M54" s="17">
        <v>6584587000000</v>
      </c>
      <c r="N54" s="36">
        <f>L54/M54*100</f>
        <v>1.040004483196896</v>
      </c>
    </row>
    <row r="55" spans="1:14" s="19" customFormat="1" ht="16.5" customHeight="1" x14ac:dyDescent="0.35">
      <c r="A55" s="11"/>
      <c r="B55" s="11"/>
      <c r="C55" s="11"/>
      <c r="D55" s="12">
        <v>2020</v>
      </c>
      <c r="E55" s="13">
        <v>386</v>
      </c>
      <c r="F55" s="13">
        <v>2053552000000</v>
      </c>
      <c r="G55" s="15">
        <v>4458352920</v>
      </c>
      <c r="H55" s="36">
        <f t="shared" si="10"/>
        <v>0.83802320424318455</v>
      </c>
      <c r="I55" s="17">
        <v>5562714000000</v>
      </c>
      <c r="J55" s="17">
        <f t="shared" si="8"/>
        <v>2053552000000</v>
      </c>
      <c r="K55" s="36">
        <f t="shared" si="9"/>
        <v>2.7088254887141887</v>
      </c>
      <c r="L55" s="18">
        <v>60818000000</v>
      </c>
      <c r="M55" s="17">
        <v>7616266000000</v>
      </c>
      <c r="N55" s="36">
        <f>L55/M55*100</f>
        <v>0.79852778251179779</v>
      </c>
    </row>
    <row r="56" spans="1:14" s="19" customFormat="1" ht="16.5" customHeight="1" x14ac:dyDescent="0.35">
      <c r="A56" s="11"/>
      <c r="B56" s="11"/>
      <c r="C56" s="11"/>
      <c r="D56" s="12">
        <v>2021</v>
      </c>
      <c r="E56" s="13">
        <v>386</v>
      </c>
      <c r="F56" s="13">
        <v>2265187000000</v>
      </c>
      <c r="G56" s="15">
        <v>4458352920</v>
      </c>
      <c r="H56" s="36">
        <f t="shared" si="10"/>
        <v>0.75972722213221244</v>
      </c>
      <c r="I56" s="17">
        <v>6239941000000</v>
      </c>
      <c r="J56" s="17">
        <f t="shared" si="8"/>
        <v>2265187000000</v>
      </c>
      <c r="K56" s="36">
        <f t="shared" si="9"/>
        <v>2.7547134077672175</v>
      </c>
      <c r="L56" s="18">
        <v>225315000000</v>
      </c>
      <c r="M56" s="17">
        <v>8505128000000</v>
      </c>
      <c r="N56" s="36">
        <f>L56/M56*100</f>
        <v>2.6491664793287062</v>
      </c>
    </row>
    <row r="57" spans="1:14" s="19" customFormat="1" ht="16.5" customHeight="1" x14ac:dyDescent="0.35">
      <c r="A57" s="11"/>
      <c r="B57" s="11"/>
      <c r="C57" s="11"/>
      <c r="D57" s="12">
        <v>2022</v>
      </c>
      <c r="E57" s="13">
        <v>815</v>
      </c>
      <c r="F57" s="13">
        <v>2496048000000</v>
      </c>
      <c r="G57" s="15">
        <v>4458352920</v>
      </c>
      <c r="H57" s="36">
        <f t="shared" si="10"/>
        <v>1.4557242608315224</v>
      </c>
      <c r="I57" s="17">
        <v>7149548000000</v>
      </c>
      <c r="J57" s="17">
        <f t="shared" si="8"/>
        <v>2496048000000</v>
      </c>
      <c r="K57" s="36">
        <f t="shared" si="9"/>
        <v>2.8643471599905128</v>
      </c>
      <c r="L57" s="18">
        <v>263262000000</v>
      </c>
      <c r="M57" s="17">
        <v>9645596000000</v>
      </c>
      <c r="N57" s="36">
        <f>L57/M57*100</f>
        <v>2.729349228393974</v>
      </c>
    </row>
    <row r="58" spans="1:14" s="19" customFormat="1" ht="16.5" customHeight="1" x14ac:dyDescent="0.35">
      <c r="A58" s="11">
        <v>12</v>
      </c>
      <c r="B58" s="11" t="s">
        <v>19</v>
      </c>
      <c r="C58" s="11" t="s">
        <v>20</v>
      </c>
      <c r="D58" s="12">
        <v>2018</v>
      </c>
      <c r="E58" s="13">
        <v>5500</v>
      </c>
      <c r="F58" s="13">
        <v>1284164000000</v>
      </c>
      <c r="G58" s="15">
        <v>800659050</v>
      </c>
      <c r="H58" s="36">
        <f t="shared" si="4"/>
        <v>3.4291763162649009</v>
      </c>
      <c r="I58" s="17">
        <v>239353000000</v>
      </c>
      <c r="J58" s="17">
        <f t="shared" si="8"/>
        <v>1284164000000</v>
      </c>
      <c r="K58" s="36">
        <f t="shared" si="6"/>
        <v>0.18638818717858466</v>
      </c>
      <c r="L58" s="18">
        <v>338129985000</v>
      </c>
      <c r="M58" s="17">
        <v>1523517000000</v>
      </c>
      <c r="N58" s="36">
        <f t="shared" si="7"/>
        <v>22.194040827900182</v>
      </c>
    </row>
    <row r="59" spans="1:14" s="19" customFormat="1" ht="16.5" customHeight="1" x14ac:dyDescent="0.35">
      <c r="A59" s="11"/>
      <c r="B59" s="11"/>
      <c r="C59" s="11"/>
      <c r="D59" s="12">
        <v>2019</v>
      </c>
      <c r="E59" s="13">
        <v>6800</v>
      </c>
      <c r="F59" s="13">
        <v>1213563000000</v>
      </c>
      <c r="G59" s="15">
        <v>800659050</v>
      </c>
      <c r="H59" s="36">
        <f t="shared" si="4"/>
        <v>4.4863608564203092</v>
      </c>
      <c r="I59" s="17">
        <v>212420390000</v>
      </c>
      <c r="J59" s="17">
        <f t="shared" si="8"/>
        <v>1213563000000</v>
      </c>
      <c r="K59" s="36">
        <f t="shared" si="6"/>
        <v>0.17503861769022291</v>
      </c>
      <c r="L59" s="18">
        <v>317815177000</v>
      </c>
      <c r="M59" s="17">
        <v>1425984000000</v>
      </c>
      <c r="N59" s="36">
        <f t="shared" si="7"/>
        <v>22.287429382096853</v>
      </c>
    </row>
    <row r="60" spans="1:14" s="19" customFormat="1" ht="16.5" customHeight="1" x14ac:dyDescent="0.35">
      <c r="A60" s="11"/>
      <c r="B60" s="11"/>
      <c r="C60" s="11"/>
      <c r="D60" s="12">
        <v>2020</v>
      </c>
      <c r="E60" s="13">
        <v>4400</v>
      </c>
      <c r="F60" s="13">
        <v>1019899000000</v>
      </c>
      <c r="G60" s="15">
        <v>800659050</v>
      </c>
      <c r="H60" s="36">
        <f t="shared" si="4"/>
        <v>3.4541653830428305</v>
      </c>
      <c r="I60" s="17">
        <v>205681950000</v>
      </c>
      <c r="J60" s="17">
        <f t="shared" si="8"/>
        <v>1019899000000</v>
      </c>
      <c r="K60" s="36">
        <f t="shared" si="6"/>
        <v>0.20166893976756523</v>
      </c>
      <c r="L60" s="18">
        <v>123465762000</v>
      </c>
      <c r="M60" s="17">
        <v>1255581000000</v>
      </c>
      <c r="N60" s="36">
        <f t="shared" si="7"/>
        <v>9.8333569877212224</v>
      </c>
    </row>
    <row r="61" spans="1:14" s="19" customFormat="1" ht="16.5" customHeight="1" x14ac:dyDescent="0.35">
      <c r="A61" s="11"/>
      <c r="B61" s="11"/>
      <c r="C61" s="11"/>
      <c r="D61" s="12">
        <v>2021</v>
      </c>
      <c r="E61" s="13">
        <v>3740</v>
      </c>
      <c r="F61" s="13">
        <v>1010174000000</v>
      </c>
      <c r="G61" s="15">
        <v>800659050</v>
      </c>
      <c r="H61" s="36">
        <f t="shared" si="4"/>
        <v>2.9643059977786006</v>
      </c>
      <c r="I61" s="17">
        <v>298548048000</v>
      </c>
      <c r="J61" s="17">
        <f t="shared" si="8"/>
        <v>1010174000000</v>
      </c>
      <c r="K61" s="36">
        <f t="shared" si="6"/>
        <v>0.29554121171204167</v>
      </c>
      <c r="L61" s="18">
        <v>187992998000</v>
      </c>
      <c r="M61" s="17">
        <v>1308722065000</v>
      </c>
      <c r="N61" s="36">
        <f t="shared" si="7"/>
        <v>14.364623553588515</v>
      </c>
    </row>
    <row r="62" spans="1:14" s="19" customFormat="1" ht="16.5" customHeight="1" x14ac:dyDescent="0.35">
      <c r="A62" s="11"/>
      <c r="B62" s="11"/>
      <c r="C62" s="11"/>
      <c r="D62" s="12">
        <v>2022</v>
      </c>
      <c r="E62" s="13">
        <v>3830</v>
      </c>
      <c r="F62" s="13">
        <v>1000775865000</v>
      </c>
      <c r="G62" s="15">
        <v>800659050</v>
      </c>
      <c r="H62" s="36">
        <f t="shared" si="4"/>
        <v>3.0641467972451553</v>
      </c>
      <c r="I62" s="17">
        <v>306410502000</v>
      </c>
      <c r="J62" s="17">
        <f t="shared" si="8"/>
        <v>1000775865000</v>
      </c>
      <c r="K62" s="36">
        <f t="shared" ref="K62:K73" si="11">I62/J62</f>
        <v>0.30617295312172621</v>
      </c>
      <c r="L62" s="18">
        <v>230065807000</v>
      </c>
      <c r="M62" s="17">
        <v>1307186367000</v>
      </c>
      <c r="N62" s="36">
        <f t="shared" si="7"/>
        <v>17.600076990399028</v>
      </c>
    </row>
    <row r="63" spans="1:14" s="19" customFormat="1" ht="16.5" customHeight="1" x14ac:dyDescent="0.35">
      <c r="A63" s="11">
        <v>13</v>
      </c>
      <c r="B63" s="11" t="s">
        <v>55</v>
      </c>
      <c r="C63" s="11" t="s">
        <v>56</v>
      </c>
      <c r="D63" s="12">
        <v>2018</v>
      </c>
      <c r="E63" s="13">
        <v>410</v>
      </c>
      <c r="F63" s="13">
        <v>3658962000000</v>
      </c>
      <c r="G63" s="15">
        <v>10599842400</v>
      </c>
      <c r="H63" s="36">
        <f t="shared" ref="H63:H72" si="12">E63/(F63/G63)</f>
        <v>1.1877508932861287</v>
      </c>
      <c r="I63" s="17">
        <v>8079930000000</v>
      </c>
      <c r="J63" s="17">
        <f t="shared" si="8"/>
        <v>3658962000000</v>
      </c>
      <c r="K63" s="36">
        <f t="shared" si="11"/>
        <v>2.2082574238267574</v>
      </c>
      <c r="L63" s="18">
        <v>427245000000</v>
      </c>
      <c r="M63" s="17">
        <v>11738892000000</v>
      </c>
      <c r="N63" s="36">
        <f t="shared" si="7"/>
        <v>3.6395683681219655</v>
      </c>
    </row>
    <row r="64" spans="1:14" s="19" customFormat="1" ht="16.5" customHeight="1" x14ac:dyDescent="0.35">
      <c r="A64" s="11"/>
      <c r="B64" s="11"/>
      <c r="C64" s="11"/>
      <c r="D64" s="12">
        <v>2019</v>
      </c>
      <c r="E64" s="13">
        <v>460</v>
      </c>
      <c r="F64" s="13">
        <v>3731592000000</v>
      </c>
      <c r="G64" s="15">
        <v>10599842400</v>
      </c>
      <c r="H64" s="36">
        <f t="shared" si="12"/>
        <v>1.3066614742447729</v>
      </c>
      <c r="I64" s="17">
        <v>7889229000000</v>
      </c>
      <c r="J64" s="17">
        <f t="shared" si="8"/>
        <v>3731592000000</v>
      </c>
      <c r="K64" s="36">
        <f t="shared" si="11"/>
        <v>2.1141724497211913</v>
      </c>
      <c r="L64" s="18">
        <v>178164000000</v>
      </c>
      <c r="M64" s="17">
        <v>11620821000000</v>
      </c>
      <c r="N64" s="36">
        <f t="shared" si="7"/>
        <v>1.5331446891747149</v>
      </c>
    </row>
    <row r="65" spans="1:14" s="19" customFormat="1" ht="16.5" customHeight="1" x14ac:dyDescent="0.35">
      <c r="A65" s="11"/>
      <c r="B65" s="11"/>
      <c r="C65" s="11"/>
      <c r="D65" s="12">
        <v>2020</v>
      </c>
      <c r="E65" s="13">
        <v>610</v>
      </c>
      <c r="F65" s="13">
        <v>6230749000000</v>
      </c>
      <c r="G65" s="15">
        <v>10599842400</v>
      </c>
      <c r="H65" s="36">
        <f t="shared" si="12"/>
        <v>1.0377410266406173</v>
      </c>
      <c r="I65" s="17">
        <v>7920634000000</v>
      </c>
      <c r="J65" s="17">
        <f t="shared" si="8"/>
        <v>6230749000000</v>
      </c>
      <c r="K65" s="36">
        <f t="shared" si="11"/>
        <v>1.2712169917292448</v>
      </c>
      <c r="L65" s="18">
        <v>478171000000</v>
      </c>
      <c r="M65" s="17">
        <v>14151383000000</v>
      </c>
      <c r="N65" s="36">
        <f t="shared" si="7"/>
        <v>3.3789700978342538</v>
      </c>
    </row>
    <row r="66" spans="1:14" s="19" customFormat="1" ht="16.5" customHeight="1" x14ac:dyDescent="0.35">
      <c r="A66" s="11"/>
      <c r="B66" s="11"/>
      <c r="C66" s="11"/>
      <c r="D66" s="12">
        <v>2021</v>
      </c>
      <c r="E66" s="13">
        <v>555</v>
      </c>
      <c r="F66" s="13">
        <v>7025463000000</v>
      </c>
      <c r="G66" s="15">
        <v>10599842400</v>
      </c>
      <c r="H66" s="36">
        <f t="shared" si="12"/>
        <v>0.83737008251271117</v>
      </c>
      <c r="I66" s="17">
        <v>6686697000000</v>
      </c>
      <c r="J66" s="17">
        <f t="shared" si="8"/>
        <v>7025463000000</v>
      </c>
      <c r="K66" s="36">
        <f t="shared" si="11"/>
        <v>0.95178025989176795</v>
      </c>
      <c r="L66" s="18">
        <v>739649000000</v>
      </c>
      <c r="M66" s="17">
        <v>13712160000000</v>
      </c>
      <c r="N66" s="36">
        <f t="shared" si="7"/>
        <v>5.3941100453903692</v>
      </c>
    </row>
    <row r="67" spans="1:14" s="19" customFormat="1" ht="16.5" customHeight="1" x14ac:dyDescent="0.35">
      <c r="A67" s="11"/>
      <c r="B67" s="11"/>
      <c r="C67" s="11"/>
      <c r="D67" s="12">
        <v>2022</v>
      </c>
      <c r="E67" s="13">
        <v>496</v>
      </c>
      <c r="F67" s="13">
        <v>8160140000000</v>
      </c>
      <c r="G67" s="15">
        <v>10599842400</v>
      </c>
      <c r="H67" s="36">
        <f t="shared" si="12"/>
        <v>0.64429309183420869</v>
      </c>
      <c r="I67" s="17">
        <v>7197089000000</v>
      </c>
      <c r="J67" s="17">
        <f t="shared" si="8"/>
        <v>8160140000000</v>
      </c>
      <c r="K67" s="36">
        <f t="shared" si="11"/>
        <v>0.88198106895224837</v>
      </c>
      <c r="L67" s="18">
        <v>1206587000000</v>
      </c>
      <c r="M67" s="17">
        <v>15357229000000</v>
      </c>
      <c r="N67" s="36">
        <f t="shared" si="7"/>
        <v>7.8568015102203654</v>
      </c>
    </row>
    <row r="68" spans="1:14" s="19" customFormat="1" ht="16.5" customHeight="1" x14ac:dyDescent="0.35">
      <c r="A68" s="11">
        <v>14</v>
      </c>
      <c r="B68" s="11" t="s">
        <v>58</v>
      </c>
      <c r="C68" s="11" t="s">
        <v>57</v>
      </c>
      <c r="D68" s="12">
        <v>2018</v>
      </c>
      <c r="E68" s="13">
        <v>2200</v>
      </c>
      <c r="F68" s="13">
        <v>4825618000000</v>
      </c>
      <c r="G68" s="15">
        <v>3190000000</v>
      </c>
      <c r="H68" s="36">
        <f t="shared" si="12"/>
        <v>1.4543214983034298</v>
      </c>
      <c r="I68" s="17">
        <v>7857284000000</v>
      </c>
      <c r="J68" s="17">
        <f t="shared" si="8"/>
        <v>4825618000000</v>
      </c>
      <c r="K68" s="36">
        <f t="shared" si="11"/>
        <v>1.6282440922592714</v>
      </c>
      <c r="L68" s="18">
        <v>889341000000</v>
      </c>
      <c r="M68" s="17">
        <v>12682903000000</v>
      </c>
      <c r="N68" s="36">
        <f t="shared" ref="N68:N73" si="13">L68/M68*100</f>
        <v>7.01212490547314</v>
      </c>
    </row>
    <row r="69" spans="1:14" s="19" customFormat="1" ht="16.5" customHeight="1" x14ac:dyDescent="0.35">
      <c r="A69" s="11"/>
      <c r="B69" s="11"/>
      <c r="C69" s="11"/>
      <c r="D69" s="12">
        <v>2019</v>
      </c>
      <c r="E69" s="13">
        <v>1795</v>
      </c>
      <c r="F69" s="13">
        <v>4978717000000</v>
      </c>
      <c r="G69" s="15">
        <v>3190000000</v>
      </c>
      <c r="H69" s="36">
        <f t="shared" si="12"/>
        <v>1.1501055392383219</v>
      </c>
      <c r="I69" s="17">
        <v>4768987000000</v>
      </c>
      <c r="J69" s="17">
        <f t="shared" si="8"/>
        <v>4978717000000</v>
      </c>
      <c r="K69" s="36">
        <f t="shared" si="11"/>
        <v>0.95787468940291243</v>
      </c>
      <c r="L69" s="18">
        <v>325583000000</v>
      </c>
      <c r="M69" s="17">
        <v>9747703000000</v>
      </c>
      <c r="N69" s="36">
        <f t="shared" si="13"/>
        <v>3.3400997137479469</v>
      </c>
    </row>
    <row r="70" spans="1:14" s="19" customFormat="1" ht="16.5" customHeight="1" x14ac:dyDescent="0.35">
      <c r="A70" s="11"/>
      <c r="B70" s="11"/>
      <c r="C70" s="11"/>
      <c r="D70" s="12">
        <v>2020</v>
      </c>
      <c r="E70" s="13">
        <v>2200</v>
      </c>
      <c r="F70" s="13">
        <v>5687996000000</v>
      </c>
      <c r="G70" s="15">
        <v>3190000000</v>
      </c>
      <c r="H70" s="36">
        <f t="shared" si="12"/>
        <v>1.2338264654194553</v>
      </c>
      <c r="I70" s="17">
        <v>5523373000000</v>
      </c>
      <c r="J70" s="17">
        <f t="shared" si="8"/>
        <v>5687996000000</v>
      </c>
      <c r="K70" s="36">
        <f t="shared" si="11"/>
        <v>0.97105782071576707</v>
      </c>
      <c r="L70" s="18">
        <v>671172000000</v>
      </c>
      <c r="M70" s="17">
        <v>11211369000000</v>
      </c>
      <c r="N70" s="36">
        <f t="shared" si="13"/>
        <v>5.9865302801111975</v>
      </c>
    </row>
    <row r="71" spans="1:14" s="19" customFormat="1" ht="16.5" customHeight="1" x14ac:dyDescent="0.35">
      <c r="A71" s="11"/>
      <c r="B71" s="11"/>
      <c r="C71" s="11"/>
      <c r="D71" s="12">
        <v>2021</v>
      </c>
      <c r="E71" s="13">
        <v>600</v>
      </c>
      <c r="F71" s="13">
        <v>6462362000000</v>
      </c>
      <c r="G71" s="15">
        <v>15950000000</v>
      </c>
      <c r="H71" s="36">
        <f t="shared" si="12"/>
        <v>1.480882686547117</v>
      </c>
      <c r="I71" s="17">
        <v>4909863000000</v>
      </c>
      <c r="J71" s="17">
        <f t="shared" si="8"/>
        <v>6462362000000</v>
      </c>
      <c r="K71" s="36">
        <f t="shared" si="11"/>
        <v>0.75976291640734461</v>
      </c>
      <c r="L71" s="18">
        <v>1117917000000</v>
      </c>
      <c r="M71" s="17">
        <v>11372225000000</v>
      </c>
      <c r="N71" s="36">
        <f t="shared" si="13"/>
        <v>9.8302399046800417</v>
      </c>
    </row>
    <row r="72" spans="1:14" s="19" customFormat="1" ht="16.5" customHeight="1" x14ac:dyDescent="0.35">
      <c r="A72" s="11"/>
      <c r="B72" s="11"/>
      <c r="C72" s="11"/>
      <c r="D72" s="12">
        <v>2022</v>
      </c>
      <c r="E72" s="13">
        <v>392</v>
      </c>
      <c r="F72" s="13">
        <v>7202863000000</v>
      </c>
      <c r="G72" s="15">
        <v>15950000000</v>
      </c>
      <c r="H72" s="36">
        <f t="shared" si="12"/>
        <v>0.86804372094818405</v>
      </c>
      <c r="I72" s="17">
        <v>9855355000000</v>
      </c>
      <c r="J72" s="17">
        <f t="shared" si="8"/>
        <v>7202863000000</v>
      </c>
      <c r="K72" s="36">
        <f t="shared" si="11"/>
        <v>1.3682552340645657</v>
      </c>
      <c r="L72" s="18">
        <v>1076555000000</v>
      </c>
      <c r="M72" s="17">
        <v>17058218000000</v>
      </c>
      <c r="N72" s="36">
        <f t="shared" si="13"/>
        <v>6.3110636761706296</v>
      </c>
    </row>
    <row r="73" spans="1:14" s="19" customFormat="1" ht="16.5" customHeight="1" x14ac:dyDescent="0.35">
      <c r="A73" s="11">
        <v>15</v>
      </c>
      <c r="B73" s="11" t="s">
        <v>21</v>
      </c>
      <c r="C73" s="11" t="s">
        <v>22</v>
      </c>
      <c r="D73" s="12">
        <v>2018</v>
      </c>
      <c r="E73" s="13">
        <v>83625</v>
      </c>
      <c r="F73" s="13">
        <v>43133285000000</v>
      </c>
      <c r="G73" s="15">
        <v>1924088000</v>
      </c>
      <c r="H73" s="36">
        <f t="shared" si="4"/>
        <v>3.7303409420358316</v>
      </c>
      <c r="I73" s="17">
        <v>23963934000000</v>
      </c>
      <c r="J73" s="17">
        <f t="shared" ref="J73:J92" si="14">F73</f>
        <v>43133285000000</v>
      </c>
      <c r="K73" s="36">
        <f t="shared" si="11"/>
        <v>0.55557869056344766</v>
      </c>
      <c r="L73" s="18">
        <v>7793068000000</v>
      </c>
      <c r="M73" s="17">
        <v>69097219000000</v>
      </c>
      <c r="N73" s="36">
        <f t="shared" si="13"/>
        <v>11.278410495797234</v>
      </c>
    </row>
    <row r="74" spans="1:14" s="19" customFormat="1" ht="16.5" customHeight="1" x14ac:dyDescent="0.35">
      <c r="A74" s="11"/>
      <c r="B74" s="11"/>
      <c r="C74" s="11"/>
      <c r="D74" s="12">
        <v>2019</v>
      </c>
      <c r="E74" s="13">
        <v>53000</v>
      </c>
      <c r="F74" s="13">
        <v>50930758000000</v>
      </c>
      <c r="G74" s="15">
        <v>1924088000</v>
      </c>
      <c r="H74" s="36">
        <f t="shared" si="4"/>
        <v>2.0022608734784586</v>
      </c>
      <c r="I74" s="17">
        <v>27716516000000</v>
      </c>
      <c r="J74" s="17">
        <f t="shared" si="14"/>
        <v>50930758000000</v>
      </c>
      <c r="K74" s="36">
        <f t="shared" si="6"/>
        <v>0.54419995084306427</v>
      </c>
      <c r="L74" s="18">
        <v>10880704000000</v>
      </c>
      <c r="M74" s="17">
        <v>78647274000000</v>
      </c>
      <c r="N74" s="36">
        <f t="shared" si="7"/>
        <v>13.834813905946696</v>
      </c>
    </row>
    <row r="75" spans="1:14" s="19" customFormat="1" ht="16.5" customHeight="1" x14ac:dyDescent="0.35">
      <c r="A75" s="11"/>
      <c r="B75" s="11"/>
      <c r="C75" s="11"/>
      <c r="D75" s="12">
        <v>2020</v>
      </c>
      <c r="E75" s="13">
        <v>41000</v>
      </c>
      <c r="F75" s="13">
        <v>58522468000000</v>
      </c>
      <c r="G75" s="15">
        <v>1924088000</v>
      </c>
      <c r="H75" s="36">
        <f t="shared" si="4"/>
        <v>1.3479883999423947</v>
      </c>
      <c r="I75" s="17">
        <v>19668941000000</v>
      </c>
      <c r="J75" s="17">
        <f t="shared" si="14"/>
        <v>58522468000000</v>
      </c>
      <c r="K75" s="36">
        <f t="shared" si="6"/>
        <v>0.33609213131612975</v>
      </c>
      <c r="L75" s="18">
        <v>7647729000000</v>
      </c>
      <c r="M75" s="17">
        <v>78191409000000</v>
      </c>
      <c r="N75" s="36">
        <f t="shared" si="7"/>
        <v>9.7807791134701247</v>
      </c>
    </row>
    <row r="76" spans="1:14" s="19" customFormat="1" ht="16.5" customHeight="1" x14ac:dyDescent="0.35">
      <c r="A76" s="11"/>
      <c r="B76" s="11"/>
      <c r="C76" s="11"/>
      <c r="D76" s="12">
        <v>2021</v>
      </c>
      <c r="E76" s="13">
        <v>30600</v>
      </c>
      <c r="F76" s="13">
        <v>59288274000000</v>
      </c>
      <c r="G76" s="15">
        <v>1924088000</v>
      </c>
      <c r="H76" s="36">
        <f t="shared" si="4"/>
        <v>0.99306471293126186</v>
      </c>
      <c r="I76" s="17">
        <v>30676095000000</v>
      </c>
      <c r="J76" s="17">
        <f t="shared" si="14"/>
        <v>59288274000000</v>
      </c>
      <c r="K76" s="36">
        <f t="shared" si="6"/>
        <v>0.5174057689721242</v>
      </c>
      <c r="L76" s="18">
        <v>5605321000000</v>
      </c>
      <c r="M76" s="17">
        <v>89964369000000</v>
      </c>
      <c r="N76" s="36">
        <f t="shared" si="7"/>
        <v>6.2306011394355467</v>
      </c>
    </row>
    <row r="77" spans="1:14" s="19" customFormat="1" ht="16.5" customHeight="1" x14ac:dyDescent="0.35">
      <c r="A77" s="11"/>
      <c r="B77" s="11"/>
      <c r="C77" s="11"/>
      <c r="D77" s="12">
        <v>2022</v>
      </c>
      <c r="E77" s="13">
        <v>18000</v>
      </c>
      <c r="F77" s="13">
        <v>57855966000000</v>
      </c>
      <c r="G77" s="15">
        <v>1924088000</v>
      </c>
      <c r="H77" s="36">
        <f t="shared" si="4"/>
        <v>0.59861733187550614</v>
      </c>
      <c r="I77" s="17">
        <v>30706651000000</v>
      </c>
      <c r="J77" s="17">
        <f t="shared" si="14"/>
        <v>57855966000000</v>
      </c>
      <c r="K77" s="36">
        <f t="shared" si="6"/>
        <v>0.53074303521265209</v>
      </c>
      <c r="L77" s="18">
        <v>2779742000000</v>
      </c>
      <c r="M77" s="17">
        <v>88562617000000</v>
      </c>
      <c r="N77" s="36">
        <f t="shared" si="7"/>
        <v>3.138730645233756</v>
      </c>
    </row>
    <row r="78" spans="1:14" s="19" customFormat="1" ht="16.5" customHeight="1" x14ac:dyDescent="0.35">
      <c r="A78" s="11">
        <v>16</v>
      </c>
      <c r="B78" s="11" t="s">
        <v>23</v>
      </c>
      <c r="C78" s="11" t="s">
        <v>24</v>
      </c>
      <c r="D78" s="12">
        <v>2018</v>
      </c>
      <c r="E78" s="13">
        <v>3710</v>
      </c>
      <c r="F78" s="13">
        <v>35358253000000</v>
      </c>
      <c r="G78" s="15">
        <v>116318076900</v>
      </c>
      <c r="H78" s="36">
        <f t="shared" si="4"/>
        <v>12.204790358251014</v>
      </c>
      <c r="I78" s="17">
        <v>11244167000000</v>
      </c>
      <c r="J78" s="17">
        <f t="shared" si="14"/>
        <v>35358253000000</v>
      </c>
      <c r="K78" s="36">
        <f t="shared" si="6"/>
        <v>0.31800685967148884</v>
      </c>
      <c r="L78" s="18">
        <v>13538418000000</v>
      </c>
      <c r="M78" s="17">
        <v>46602420000000</v>
      </c>
      <c r="N78" s="36">
        <f t="shared" si="7"/>
        <v>29.050890490236341</v>
      </c>
    </row>
    <row r="79" spans="1:14" s="19" customFormat="1" ht="16.5" customHeight="1" x14ac:dyDescent="0.35">
      <c r="A79" s="11"/>
      <c r="B79" s="11"/>
      <c r="C79" s="11"/>
      <c r="D79" s="12">
        <v>2019</v>
      </c>
      <c r="E79" s="13">
        <v>2100</v>
      </c>
      <c r="F79" s="13">
        <v>35679730000000</v>
      </c>
      <c r="G79" s="15">
        <v>116318076900</v>
      </c>
      <c r="H79" s="36">
        <f t="shared" si="4"/>
        <v>6.8461269603217296</v>
      </c>
      <c r="I79" s="17">
        <v>15223076000000</v>
      </c>
      <c r="J79" s="17">
        <f t="shared" si="14"/>
        <v>35679730000000</v>
      </c>
      <c r="K79" s="36">
        <f t="shared" si="6"/>
        <v>0.42665894612991745</v>
      </c>
      <c r="L79" s="18">
        <v>13722513000000</v>
      </c>
      <c r="M79" s="17">
        <v>50902806000000</v>
      </c>
      <c r="N79" s="36">
        <f t="shared" si="7"/>
        <v>26.958264344012782</v>
      </c>
    </row>
    <row r="80" spans="1:14" s="19" customFormat="1" ht="16.5" customHeight="1" x14ac:dyDescent="0.35">
      <c r="A80" s="11"/>
      <c r="B80" s="11"/>
      <c r="C80" s="11"/>
      <c r="D80" s="12">
        <v>2020</v>
      </c>
      <c r="E80" s="13">
        <v>1505</v>
      </c>
      <c r="F80" s="13">
        <v>30241426000000</v>
      </c>
      <c r="G80" s="15">
        <v>116318076900</v>
      </c>
      <c r="H80" s="36">
        <f t="shared" si="4"/>
        <v>5.7887053915546174</v>
      </c>
      <c r="I80" s="17">
        <v>19432604000000</v>
      </c>
      <c r="J80" s="17">
        <f t="shared" si="14"/>
        <v>30241426000000</v>
      </c>
      <c r="K80" s="36">
        <f t="shared" si="6"/>
        <v>0.6425822644739041</v>
      </c>
      <c r="L80" s="18">
        <v>8581378000000</v>
      </c>
      <c r="M80" s="17">
        <v>49674030000000</v>
      </c>
      <c r="N80" s="36">
        <f t="shared" si="7"/>
        <v>17.275381119671586</v>
      </c>
    </row>
    <row r="81" spans="1:14" s="19" customFormat="1" ht="16.5" customHeight="1" x14ac:dyDescent="0.35">
      <c r="A81" s="11"/>
      <c r="B81" s="11"/>
      <c r="C81" s="11"/>
      <c r="D81" s="12">
        <v>2021</v>
      </c>
      <c r="E81" s="13">
        <v>965</v>
      </c>
      <c r="F81" s="13">
        <v>29191406000000</v>
      </c>
      <c r="G81" s="15">
        <v>116318076900</v>
      </c>
      <c r="H81" s="36">
        <f t="shared" si="4"/>
        <v>3.845205133610214</v>
      </c>
      <c r="I81" s="17">
        <v>23899022000000</v>
      </c>
      <c r="J81" s="17">
        <f t="shared" si="14"/>
        <v>29191406000000</v>
      </c>
      <c r="K81" s="36">
        <f t="shared" si="6"/>
        <v>0.81870061346137279</v>
      </c>
      <c r="L81" s="18">
        <v>7137097000000</v>
      </c>
      <c r="M81" s="17">
        <v>53090438000000</v>
      </c>
      <c r="N81" s="36">
        <f t="shared" si="7"/>
        <v>13.443281443637742</v>
      </c>
    </row>
    <row r="82" spans="1:14" s="19" customFormat="1" ht="16.5" customHeight="1" x14ac:dyDescent="0.35">
      <c r="A82" s="11"/>
      <c r="B82" s="11"/>
      <c r="C82" s="11"/>
      <c r="D82" s="12">
        <v>2022</v>
      </c>
      <c r="E82" s="13">
        <v>840</v>
      </c>
      <c r="F82" s="13">
        <v>28170168000000</v>
      </c>
      <c r="G82" s="15">
        <v>116318076900</v>
      </c>
      <c r="H82" s="36">
        <f t="shared" si="4"/>
        <v>3.4684629710408545</v>
      </c>
      <c r="I82" s="17">
        <v>26616824000000</v>
      </c>
      <c r="J82" s="17">
        <f t="shared" si="14"/>
        <v>28170168000000</v>
      </c>
      <c r="K82" s="36">
        <f t="shared" si="6"/>
        <v>0.94485854681448833</v>
      </c>
      <c r="L82" s="18">
        <v>6323744000000</v>
      </c>
      <c r="M82" s="17">
        <v>54786992000000</v>
      </c>
      <c r="N82" s="36">
        <f t="shared" si="7"/>
        <v>11.542418682157253</v>
      </c>
    </row>
    <row r="83" spans="1:14" s="19" customFormat="1" ht="16.5" customHeight="1" x14ac:dyDescent="0.35">
      <c r="A83" s="11">
        <v>17</v>
      </c>
      <c r="B83" s="11" t="s">
        <v>25</v>
      </c>
      <c r="C83" s="11" t="s">
        <v>26</v>
      </c>
      <c r="D83" s="12">
        <v>2018</v>
      </c>
      <c r="E83" s="13">
        <v>230</v>
      </c>
      <c r="F83" s="13">
        <v>563167578239</v>
      </c>
      <c r="G83" s="15">
        <v>2374834620</v>
      </c>
      <c r="H83" s="36">
        <f t="shared" si="4"/>
        <v>0.96989241516349467</v>
      </c>
      <c r="I83" s="17">
        <v>195678977792</v>
      </c>
      <c r="J83" s="17">
        <f t="shared" si="14"/>
        <v>563167578239</v>
      </c>
      <c r="K83" s="36">
        <f t="shared" si="6"/>
        <v>0.34746136914322995</v>
      </c>
      <c r="L83" s="18">
        <v>90195136265</v>
      </c>
      <c r="M83" s="17">
        <v>758846556031</v>
      </c>
      <c r="N83" s="36">
        <f t="shared" si="7"/>
        <v>11.88582007102308</v>
      </c>
    </row>
    <row r="84" spans="1:14" s="19" customFormat="1" ht="16.5" customHeight="1" x14ac:dyDescent="0.35">
      <c r="A84" s="11"/>
      <c r="B84" s="11"/>
      <c r="C84" s="11"/>
      <c r="D84" s="12">
        <v>2019</v>
      </c>
      <c r="E84" s="13">
        <v>940</v>
      </c>
      <c r="F84" s="13">
        <v>641567444819</v>
      </c>
      <c r="G84" s="15">
        <v>2378405400</v>
      </c>
      <c r="H84" s="36">
        <f t="shared" si="4"/>
        <v>3.4847483207798042</v>
      </c>
      <c r="I84" s="17">
        <v>207108590481</v>
      </c>
      <c r="J84" s="17">
        <f t="shared" si="14"/>
        <v>641567444819</v>
      </c>
      <c r="K84" s="36">
        <f t="shared" si="6"/>
        <v>0.32281655210767402</v>
      </c>
      <c r="L84" s="18">
        <v>103723133972</v>
      </c>
      <c r="M84" s="17">
        <v>848676035300</v>
      </c>
      <c r="N84" s="36">
        <f t="shared" si="7"/>
        <v>12.221758322106353</v>
      </c>
    </row>
    <row r="85" spans="1:14" s="19" customFormat="1" ht="16.5" customHeight="1" x14ac:dyDescent="0.35">
      <c r="A85" s="11"/>
      <c r="B85" s="11"/>
      <c r="C85" s="11"/>
      <c r="D85" s="12">
        <v>2020</v>
      </c>
      <c r="E85" s="13">
        <v>251</v>
      </c>
      <c r="F85" s="13">
        <v>662560916609</v>
      </c>
      <c r="G85" s="47">
        <v>2419438170</v>
      </c>
      <c r="H85" s="36">
        <f t="shared" si="4"/>
        <v>0.91656324037050951</v>
      </c>
      <c r="I85" s="48">
        <v>244363297557</v>
      </c>
      <c r="J85" s="48">
        <f t="shared" si="14"/>
        <v>662560916609</v>
      </c>
      <c r="K85" s="36">
        <f t="shared" si="6"/>
        <v>0.36881634794828561</v>
      </c>
      <c r="L85" s="49">
        <v>38038419405</v>
      </c>
      <c r="M85" s="48">
        <v>906924214166</v>
      </c>
      <c r="N85" s="36">
        <f t="shared" si="7"/>
        <v>4.1942224952037268</v>
      </c>
    </row>
    <row r="86" spans="1:14" s="19" customFormat="1" ht="16.5" customHeight="1" x14ac:dyDescent="0.35">
      <c r="A86" s="11"/>
      <c r="B86" s="11"/>
      <c r="C86" s="11"/>
      <c r="D86" s="12">
        <v>2021</v>
      </c>
      <c r="E86" s="13">
        <v>232</v>
      </c>
      <c r="F86" s="13">
        <v>674176387075</v>
      </c>
      <c r="G86" s="15">
        <v>9677752680</v>
      </c>
      <c r="H86" s="36">
        <f t="shared" si="4"/>
        <v>3.3303430152771343</v>
      </c>
      <c r="I86" s="17">
        <v>313387193288</v>
      </c>
      <c r="J86" s="17">
        <f t="shared" si="14"/>
        <v>674176387075</v>
      </c>
      <c r="K86" s="36">
        <f t="shared" si="6"/>
        <v>0.46484451146037642</v>
      </c>
      <c r="L86" s="18">
        <v>11844682161</v>
      </c>
      <c r="M86" s="17">
        <v>987563580363</v>
      </c>
      <c r="N86" s="36">
        <f t="shared" si="7"/>
        <v>1.1993842620893569</v>
      </c>
    </row>
    <row r="87" spans="1:14" s="19" customFormat="1" ht="16.5" customHeight="1" x14ac:dyDescent="0.35">
      <c r="A87" s="11"/>
      <c r="B87" s="11"/>
      <c r="C87" s="11"/>
      <c r="D87" s="12">
        <v>2022</v>
      </c>
      <c r="E87" s="13">
        <v>103</v>
      </c>
      <c r="F87" s="13">
        <v>668859547083</v>
      </c>
      <c r="G87" s="15">
        <v>9677752680</v>
      </c>
      <c r="H87" s="36">
        <f t="shared" si="4"/>
        <v>1.4903106794053196</v>
      </c>
      <c r="I87" s="17">
        <v>142744113133</v>
      </c>
      <c r="J87" s="17">
        <f t="shared" si="14"/>
        <v>668859547083</v>
      </c>
      <c r="K87" s="36">
        <f t="shared" si="6"/>
        <v>0.21341418202899123</v>
      </c>
      <c r="L87" s="18">
        <v>90572477</v>
      </c>
      <c r="M87" s="17">
        <v>811603660216</v>
      </c>
      <c r="N87" s="36">
        <f t="shared" si="7"/>
        <v>1.1159693017635612E-2</v>
      </c>
    </row>
    <row r="88" spans="1:14" s="19" customFormat="1" ht="16.5" customHeight="1" x14ac:dyDescent="0.35">
      <c r="A88" s="11">
        <v>18</v>
      </c>
      <c r="B88" s="11" t="s">
        <v>27</v>
      </c>
      <c r="C88" s="11" t="s">
        <v>28</v>
      </c>
      <c r="D88" s="12">
        <v>2018</v>
      </c>
      <c r="E88" s="13">
        <v>306</v>
      </c>
      <c r="F88" s="13">
        <v>1092723000000</v>
      </c>
      <c r="G88" s="15">
        <v>4605262400</v>
      </c>
      <c r="H88" s="36">
        <f t="shared" si="4"/>
        <v>1.2896317679777949</v>
      </c>
      <c r="I88" s="17">
        <v>444308000000</v>
      </c>
      <c r="J88" s="17">
        <f t="shared" si="14"/>
        <v>1092723000000</v>
      </c>
      <c r="K88" s="36">
        <f t="shared" si="6"/>
        <v>0.40660624879315249</v>
      </c>
      <c r="L88" s="18">
        <v>123393000000</v>
      </c>
      <c r="M88" s="17">
        <v>1573032000000</v>
      </c>
      <c r="N88" s="36">
        <f t="shared" si="7"/>
        <v>7.8442778023587572</v>
      </c>
    </row>
    <row r="89" spans="1:14" s="19" customFormat="1" ht="16.5" customHeight="1" x14ac:dyDescent="0.35">
      <c r="A89" s="11"/>
      <c r="B89" s="11"/>
      <c r="C89" s="11"/>
      <c r="D89" s="12">
        <v>2019</v>
      </c>
      <c r="E89" s="13">
        <v>200</v>
      </c>
      <c r="F89" s="13">
        <v>1211247000000</v>
      </c>
      <c r="G89" s="15">
        <v>4605262400</v>
      </c>
      <c r="H89" s="36">
        <f t="shared" si="4"/>
        <v>0.76041672755433043</v>
      </c>
      <c r="I89" s="17">
        <v>1099943000000</v>
      </c>
      <c r="J89" s="17">
        <f t="shared" si="14"/>
        <v>1211247000000</v>
      </c>
      <c r="K89" s="36">
        <f t="shared" si="6"/>
        <v>0.90810792513830785</v>
      </c>
      <c r="L89" s="18">
        <v>150248000000</v>
      </c>
      <c r="M89" s="17">
        <v>2311190000000</v>
      </c>
      <c r="N89" s="36">
        <f t="shared" si="7"/>
        <v>6.5008934791168187</v>
      </c>
    </row>
    <row r="90" spans="1:14" s="19" customFormat="1" ht="16.5" customHeight="1" x14ac:dyDescent="0.35">
      <c r="A90" s="11"/>
      <c r="B90" s="11"/>
      <c r="C90" s="11"/>
      <c r="D90" s="12">
        <v>2020</v>
      </c>
      <c r="E90" s="13">
        <v>244</v>
      </c>
      <c r="F90" s="13">
        <v>1356947000000</v>
      </c>
      <c r="G90" s="15">
        <v>4605262400</v>
      </c>
      <c r="H90" s="36">
        <f t="shared" si="4"/>
        <v>0.82809721057638941</v>
      </c>
      <c r="I90" s="17">
        <v>1473740000000</v>
      </c>
      <c r="J90" s="17">
        <f t="shared" si="14"/>
        <v>1356947000000</v>
      </c>
      <c r="K90" s="36">
        <f t="shared" si="6"/>
        <v>1.0860704213208032</v>
      </c>
      <c r="L90" s="18">
        <v>170222000000</v>
      </c>
      <c r="M90" s="17">
        <v>2830686000000</v>
      </c>
      <c r="N90" s="36">
        <f t="shared" si="7"/>
        <v>6.0134539825328561</v>
      </c>
    </row>
    <row r="91" spans="1:14" s="19" customFormat="1" ht="16.5" customHeight="1" x14ac:dyDescent="0.35">
      <c r="A91" s="11"/>
      <c r="B91" s="11"/>
      <c r="C91" s="11"/>
      <c r="D91" s="12">
        <v>2021</v>
      </c>
      <c r="E91" s="13">
        <v>212</v>
      </c>
      <c r="F91" s="13">
        <v>1515552000000</v>
      </c>
      <c r="G91" s="15">
        <v>4605262400</v>
      </c>
      <c r="H91" s="36">
        <f t="shared" si="4"/>
        <v>0.64419804058191343</v>
      </c>
      <c r="I91" s="17">
        <v>1962522000000</v>
      </c>
      <c r="J91" s="17">
        <f t="shared" si="14"/>
        <v>1515552000000</v>
      </c>
      <c r="K91" s="36">
        <f t="shared" si="6"/>
        <v>1.2949222461518972</v>
      </c>
      <c r="L91" s="18">
        <v>194432000000</v>
      </c>
      <c r="M91" s="17">
        <v>3478074000000</v>
      </c>
      <c r="N91" s="36">
        <f t="shared" si="7"/>
        <v>5.5902203345874755</v>
      </c>
    </row>
    <row r="92" spans="1:14" s="19" customFormat="1" ht="16.5" customHeight="1" x14ac:dyDescent="0.35">
      <c r="A92" s="11"/>
      <c r="B92" s="11"/>
      <c r="C92" s="11"/>
      <c r="D92" s="12">
        <v>2022</v>
      </c>
      <c r="E92" s="13">
        <v>202</v>
      </c>
      <c r="F92" s="13">
        <v>1722573000000</v>
      </c>
      <c r="G92" s="15">
        <v>4605262400</v>
      </c>
      <c r="H92" s="36">
        <f t="shared" si="4"/>
        <v>0.54004271795738124</v>
      </c>
      <c r="I92" s="17">
        <v>2126513000000</v>
      </c>
      <c r="J92" s="17">
        <f t="shared" si="14"/>
        <v>1722573000000</v>
      </c>
      <c r="K92" s="36">
        <f t="shared" si="6"/>
        <v>1.2344980444950664</v>
      </c>
      <c r="L92" s="18">
        <v>254128000000</v>
      </c>
      <c r="M92" s="17">
        <v>3849087000000</v>
      </c>
      <c r="N92" s="36">
        <f t="shared" si="7"/>
        <v>6.6022929593433446</v>
      </c>
    </row>
    <row r="93" spans="1:14" s="19" customFormat="1" ht="16.5" customHeight="1" x14ac:dyDescent="0.35">
      <c r="A93" s="11">
        <v>19</v>
      </c>
      <c r="B93" s="11" t="s">
        <v>29</v>
      </c>
      <c r="C93" s="11" t="s">
        <v>30</v>
      </c>
      <c r="D93" s="12">
        <v>2018</v>
      </c>
      <c r="E93" s="13">
        <v>10450</v>
      </c>
      <c r="F93" s="13">
        <v>22707200000000</v>
      </c>
      <c r="G93" s="15">
        <v>11661908000</v>
      </c>
      <c r="H93" s="36">
        <f t="shared" ref="H93:H109" si="15">E93/(F93/G93)</f>
        <v>5.3668853315248031</v>
      </c>
      <c r="I93" s="17">
        <v>11660000000000</v>
      </c>
      <c r="J93" s="17">
        <f t="shared" ref="J93:J109" si="16">F93</f>
        <v>22707200000000</v>
      </c>
      <c r="K93" s="36">
        <f t="shared" ref="K93:K107" si="17">I93/J93</f>
        <v>0.51349351747463357</v>
      </c>
      <c r="L93" s="18">
        <v>4658781000000</v>
      </c>
      <c r="M93" s="17">
        <v>34367200000000</v>
      </c>
      <c r="N93" s="36">
        <f t="shared" ref="N93:N102" si="18">L93/M93*100</f>
        <v>13.555893409995576</v>
      </c>
    </row>
    <row r="94" spans="1:14" s="19" customFormat="1" ht="16.5" customHeight="1" x14ac:dyDescent="0.35">
      <c r="A94" s="11"/>
      <c r="B94" s="11"/>
      <c r="C94" s="11"/>
      <c r="D94" s="12">
        <v>2019</v>
      </c>
      <c r="E94" s="13">
        <v>11150</v>
      </c>
      <c r="F94" s="13">
        <v>26671100000000</v>
      </c>
      <c r="G94" s="15">
        <v>11661908000</v>
      </c>
      <c r="H94" s="36">
        <f t="shared" si="15"/>
        <v>4.8753247597586897</v>
      </c>
      <c r="I94" s="17">
        <v>12038200000000</v>
      </c>
      <c r="J94" s="17">
        <f t="shared" si="16"/>
        <v>26671100000000</v>
      </c>
      <c r="K94" s="36">
        <f t="shared" si="17"/>
        <v>0.45135746182197212</v>
      </c>
      <c r="L94" s="18">
        <v>5360029000000</v>
      </c>
      <c r="M94" s="17">
        <v>38709300000000</v>
      </c>
      <c r="N94" s="36">
        <f t="shared" si="18"/>
        <v>13.84687659038009</v>
      </c>
    </row>
    <row r="95" spans="1:14" s="19" customFormat="1" ht="16.5" customHeight="1" x14ac:dyDescent="0.35">
      <c r="A95" s="11"/>
      <c r="B95" s="11"/>
      <c r="C95" s="11"/>
      <c r="D95" s="12">
        <v>2020</v>
      </c>
      <c r="E95" s="13">
        <v>9575</v>
      </c>
      <c r="F95" s="13">
        <v>50318053000000</v>
      </c>
      <c r="G95" s="15">
        <v>11661908000</v>
      </c>
      <c r="H95" s="36">
        <f t="shared" si="15"/>
        <v>2.219139303740548</v>
      </c>
      <c r="I95" s="17">
        <v>53270300000000</v>
      </c>
      <c r="J95" s="17">
        <f t="shared" si="16"/>
        <v>50318053000000</v>
      </c>
      <c r="K95" s="36">
        <f t="shared" si="17"/>
        <v>1.0586717256329452</v>
      </c>
      <c r="L95" s="18">
        <v>7418574000000</v>
      </c>
      <c r="M95" s="17">
        <v>103588300000000</v>
      </c>
      <c r="N95" s="36">
        <f t="shared" si="18"/>
        <v>7.1615945043986633</v>
      </c>
    </row>
    <row r="96" spans="1:14" s="19" customFormat="1" ht="16.5" customHeight="1" x14ac:dyDescent="0.35">
      <c r="A96" s="11"/>
      <c r="B96" s="11"/>
      <c r="C96" s="11"/>
      <c r="D96" s="12">
        <v>2021</v>
      </c>
      <c r="E96" s="13">
        <v>8700</v>
      </c>
      <c r="F96" s="13">
        <v>54723863000000</v>
      </c>
      <c r="G96" s="15">
        <v>11661908000</v>
      </c>
      <c r="H96" s="36">
        <f t="shared" si="15"/>
        <v>1.8540101893026082</v>
      </c>
      <c r="I96" s="48">
        <v>63342800000000</v>
      </c>
      <c r="J96" s="48">
        <f t="shared" si="16"/>
        <v>54723863000000</v>
      </c>
      <c r="K96" s="36">
        <f t="shared" si="17"/>
        <v>1.1574986948563919</v>
      </c>
      <c r="L96" s="49">
        <v>7900282000000</v>
      </c>
      <c r="M96" s="48">
        <v>118066600000000</v>
      </c>
      <c r="N96" s="36">
        <f t="shared" si="18"/>
        <v>6.6913775784176055</v>
      </c>
    </row>
    <row r="97" spans="1:14" s="19" customFormat="1" ht="16.5" customHeight="1" x14ac:dyDescent="0.35">
      <c r="A97" s="11"/>
      <c r="B97" s="11"/>
      <c r="C97" s="11"/>
      <c r="D97" s="12">
        <v>2022</v>
      </c>
      <c r="E97" s="13">
        <v>10000</v>
      </c>
      <c r="F97" s="13">
        <v>57473007000000</v>
      </c>
      <c r="G97" s="15">
        <v>11661908000</v>
      </c>
      <c r="H97" s="36">
        <f t="shared" si="15"/>
        <v>2.0291104657182806</v>
      </c>
      <c r="I97" s="17">
        <v>57832529000000</v>
      </c>
      <c r="J97" s="17">
        <f t="shared" si="16"/>
        <v>57473007000000</v>
      </c>
      <c r="K97" s="36">
        <f t="shared" si="17"/>
        <v>1.0062554931221885</v>
      </c>
      <c r="L97" s="18">
        <v>5722194000000</v>
      </c>
      <c r="M97" s="17">
        <v>115305536000000</v>
      </c>
      <c r="N97" s="36">
        <f t="shared" si="18"/>
        <v>4.9626359657180732</v>
      </c>
    </row>
    <row r="98" spans="1:14" s="19" customFormat="1" ht="16.5" customHeight="1" x14ac:dyDescent="0.35">
      <c r="A98" s="11">
        <v>20</v>
      </c>
      <c r="B98" s="11" t="s">
        <v>31</v>
      </c>
      <c r="C98" s="11" t="s">
        <v>32</v>
      </c>
      <c r="D98" s="12">
        <v>2018</v>
      </c>
      <c r="E98" s="13">
        <v>7450</v>
      </c>
      <c r="F98" s="13">
        <v>49916800000000</v>
      </c>
      <c r="G98" s="15">
        <v>8780426500</v>
      </c>
      <c r="H98" s="36">
        <f t="shared" si="15"/>
        <v>1.3104641608636771</v>
      </c>
      <c r="I98" s="17">
        <v>46621000000000</v>
      </c>
      <c r="J98" s="17">
        <f t="shared" si="16"/>
        <v>49916800000000</v>
      </c>
      <c r="K98" s="36">
        <f t="shared" si="17"/>
        <v>0.93397413295724085</v>
      </c>
      <c r="L98" s="18">
        <v>4961851000000</v>
      </c>
      <c r="M98" s="17">
        <v>96537800000000</v>
      </c>
      <c r="N98" s="36">
        <f t="shared" si="18"/>
        <v>5.1398011970440596</v>
      </c>
    </row>
    <row r="99" spans="1:14" s="19" customFormat="1" ht="16.5" customHeight="1" x14ac:dyDescent="0.35">
      <c r="A99" s="11"/>
      <c r="B99" s="11"/>
      <c r="C99" s="11"/>
      <c r="D99" s="12">
        <v>2019</v>
      </c>
      <c r="E99" s="13">
        <v>7925</v>
      </c>
      <c r="F99" s="13">
        <v>54202500000000</v>
      </c>
      <c r="G99" s="15">
        <v>8780426500</v>
      </c>
      <c r="H99" s="36">
        <f t="shared" si="15"/>
        <v>1.2837946591485634</v>
      </c>
      <c r="I99" s="17">
        <v>41996100000000</v>
      </c>
      <c r="J99" s="17">
        <f t="shared" si="16"/>
        <v>54202500000000</v>
      </c>
      <c r="K99" s="36">
        <f t="shared" si="17"/>
        <v>0.77480005534800056</v>
      </c>
      <c r="L99" s="18">
        <v>5902729000000</v>
      </c>
      <c r="M99" s="17">
        <v>96198600000000</v>
      </c>
      <c r="N99" s="36">
        <f t="shared" si="18"/>
        <v>6.1359822284315992</v>
      </c>
    </row>
    <row r="100" spans="1:14" s="19" customFormat="1" ht="16.5" customHeight="1" x14ac:dyDescent="0.35">
      <c r="A100" s="11"/>
      <c r="B100" s="11"/>
      <c r="C100" s="11"/>
      <c r="D100" s="12">
        <v>2020</v>
      </c>
      <c r="E100" s="13">
        <v>6850</v>
      </c>
      <c r="F100" s="13">
        <v>79138000000000</v>
      </c>
      <c r="G100" s="15">
        <v>8780426500</v>
      </c>
      <c r="H100" s="36">
        <f t="shared" si="15"/>
        <v>0.76001316087088377</v>
      </c>
      <c r="I100" s="17">
        <v>83998500000000</v>
      </c>
      <c r="J100" s="17">
        <f t="shared" si="16"/>
        <v>79138000000000</v>
      </c>
      <c r="K100" s="36">
        <f t="shared" si="17"/>
        <v>1.0614180292653339</v>
      </c>
      <c r="L100" s="18">
        <v>8752066000000</v>
      </c>
      <c r="M100" s="17">
        <v>163136500000000</v>
      </c>
      <c r="N100" s="36">
        <f t="shared" si="18"/>
        <v>5.3648729744722976</v>
      </c>
    </row>
    <row r="101" spans="1:14" s="19" customFormat="1" ht="16.5" customHeight="1" x14ac:dyDescent="0.35">
      <c r="A101" s="11"/>
      <c r="B101" s="11"/>
      <c r="C101" s="11"/>
      <c r="D101" s="12">
        <v>2021</v>
      </c>
      <c r="E101" s="13">
        <v>6325</v>
      </c>
      <c r="F101" s="13">
        <v>86632100000000</v>
      </c>
      <c r="G101" s="15">
        <v>8780426500</v>
      </c>
      <c r="H101" s="36">
        <f t="shared" si="15"/>
        <v>0.64105796364742396</v>
      </c>
      <c r="I101" s="17">
        <v>92724100000000</v>
      </c>
      <c r="J101" s="17">
        <f t="shared" si="16"/>
        <v>86632100000000</v>
      </c>
      <c r="K101" s="36">
        <f t="shared" si="17"/>
        <v>1.0703203546953151</v>
      </c>
      <c r="L101" s="18">
        <v>11203585000000</v>
      </c>
      <c r="M101" s="17">
        <v>179356200000000</v>
      </c>
      <c r="N101" s="36">
        <f t="shared" si="18"/>
        <v>6.2465557365733666</v>
      </c>
    </row>
    <row r="102" spans="1:14" s="19" customFormat="1" ht="16.5" customHeight="1" x14ac:dyDescent="0.35">
      <c r="A102" s="11"/>
      <c r="B102" s="11"/>
      <c r="C102" s="11"/>
      <c r="D102" s="12">
        <v>2022</v>
      </c>
      <c r="E102" s="13">
        <v>6725</v>
      </c>
      <c r="F102" s="13">
        <v>93623038000000</v>
      </c>
      <c r="G102" s="15">
        <v>8780426500</v>
      </c>
      <c r="H102" s="36">
        <f t="shared" si="15"/>
        <v>0.63070339815826104</v>
      </c>
      <c r="I102" s="17">
        <v>86810262000000</v>
      </c>
      <c r="J102" s="17">
        <f t="shared" si="16"/>
        <v>93623038000000</v>
      </c>
      <c r="K102" s="36">
        <f t="shared" si="17"/>
        <v>0.92723184223096888</v>
      </c>
      <c r="L102" s="18">
        <v>9192569000000</v>
      </c>
      <c r="M102" s="17">
        <v>180433300000000</v>
      </c>
      <c r="N102" s="36">
        <f t="shared" si="18"/>
        <v>5.0947186578087305</v>
      </c>
    </row>
    <row r="103" spans="1:14" s="19" customFormat="1" ht="16.5" customHeight="1" x14ac:dyDescent="0.35">
      <c r="A103" s="11">
        <v>21</v>
      </c>
      <c r="B103" s="11" t="s">
        <v>60</v>
      </c>
      <c r="C103" s="11" t="s">
        <v>59</v>
      </c>
      <c r="D103" s="12">
        <v>2018</v>
      </c>
      <c r="E103" s="13">
        <v>5925</v>
      </c>
      <c r="F103" s="13">
        <v>349000000000</v>
      </c>
      <c r="G103" s="15">
        <v>654000000</v>
      </c>
      <c r="H103" s="36">
        <f t="shared" si="15"/>
        <v>11.103008595988538</v>
      </c>
      <c r="I103" s="17">
        <v>461000000000</v>
      </c>
      <c r="J103" s="17">
        <f t="shared" si="16"/>
        <v>349000000000</v>
      </c>
      <c r="K103" s="36">
        <f t="shared" si="17"/>
        <v>1.3209169054441261</v>
      </c>
      <c r="L103" s="18">
        <v>62400000000</v>
      </c>
      <c r="M103" s="17">
        <v>810000000000</v>
      </c>
      <c r="N103" s="36">
        <f t="shared" ref="N103:N117" si="19">L103/M103*100</f>
        <v>7.7037037037037042</v>
      </c>
    </row>
    <row r="104" spans="1:14" s="19" customFormat="1" ht="16.5" customHeight="1" x14ac:dyDescent="0.35">
      <c r="A104" s="11"/>
      <c r="B104" s="11"/>
      <c r="C104" s="11"/>
      <c r="D104" s="12">
        <v>2019</v>
      </c>
      <c r="E104" s="13">
        <v>2430</v>
      </c>
      <c r="F104" s="13">
        <v>368000000000</v>
      </c>
      <c r="G104" s="15">
        <v>654000000</v>
      </c>
      <c r="H104" s="36">
        <f t="shared" si="15"/>
        <v>4.3185326086956524</v>
      </c>
      <c r="I104" s="17">
        <v>386000000000</v>
      </c>
      <c r="J104" s="17">
        <f t="shared" si="16"/>
        <v>368000000000</v>
      </c>
      <c r="K104" s="36">
        <f t="shared" si="17"/>
        <v>1.048913043478261</v>
      </c>
      <c r="L104" s="18">
        <v>38100000000</v>
      </c>
      <c r="M104" s="17">
        <v>754000000000</v>
      </c>
      <c r="N104" s="36">
        <f t="shared" si="19"/>
        <v>5.0530503978779837</v>
      </c>
    </row>
    <row r="105" spans="1:14" s="19" customFormat="1" ht="16.5" customHeight="1" x14ac:dyDescent="0.35">
      <c r="A105" s="11"/>
      <c r="B105" s="11"/>
      <c r="C105" s="11"/>
      <c r="D105" s="12">
        <v>2020</v>
      </c>
      <c r="E105" s="13">
        <v>3050</v>
      </c>
      <c r="F105" s="13">
        <v>377000000000</v>
      </c>
      <c r="G105" s="15">
        <v>654000000</v>
      </c>
      <c r="H105" s="36">
        <f t="shared" si="15"/>
        <v>5.2909814323607423</v>
      </c>
      <c r="I105" s="17">
        <v>387000000000</v>
      </c>
      <c r="J105" s="17">
        <f t="shared" si="16"/>
        <v>377000000000</v>
      </c>
      <c r="K105" s="36">
        <f t="shared" si="17"/>
        <v>1.0265251989389921</v>
      </c>
      <c r="L105" s="18">
        <v>6200000000</v>
      </c>
      <c r="M105" s="17">
        <v>764000000000</v>
      </c>
      <c r="N105" s="36">
        <f t="shared" si="19"/>
        <v>0.81151832460732987</v>
      </c>
    </row>
    <row r="106" spans="1:14" s="19" customFormat="1" ht="16.5" customHeight="1" x14ac:dyDescent="0.35">
      <c r="A106" s="11"/>
      <c r="B106" s="11"/>
      <c r="C106" s="11"/>
      <c r="D106" s="12">
        <v>2021</v>
      </c>
      <c r="E106" s="13">
        <v>4180</v>
      </c>
      <c r="F106" s="13">
        <v>464000000000</v>
      </c>
      <c r="G106" s="15">
        <v>654000000</v>
      </c>
      <c r="H106" s="36">
        <f t="shared" si="15"/>
        <v>5.8916379310344835</v>
      </c>
      <c r="I106" s="17">
        <v>441000000000</v>
      </c>
      <c r="J106" s="17">
        <f t="shared" si="16"/>
        <v>464000000000</v>
      </c>
      <c r="K106" s="36">
        <f t="shared" si="17"/>
        <v>0.95043103448275867</v>
      </c>
      <c r="L106" s="18">
        <v>84600000000</v>
      </c>
      <c r="M106" s="17">
        <v>905000000000</v>
      </c>
      <c r="N106" s="36">
        <f t="shared" si="19"/>
        <v>9.3480662983425411</v>
      </c>
    </row>
    <row r="107" spans="1:14" s="19" customFormat="1" ht="16.5" customHeight="1" x14ac:dyDescent="0.35">
      <c r="A107" s="11"/>
      <c r="B107" s="11"/>
      <c r="C107" s="11"/>
      <c r="D107" s="12">
        <v>2022</v>
      </c>
      <c r="E107" s="13">
        <v>5650</v>
      </c>
      <c r="F107" s="13">
        <v>465000000000</v>
      </c>
      <c r="G107" s="15">
        <v>654000000</v>
      </c>
      <c r="H107" s="36">
        <f t="shared" si="15"/>
        <v>7.9464516129032257</v>
      </c>
      <c r="I107" s="17">
        <v>405000000000</v>
      </c>
      <c r="J107" s="17">
        <f t="shared" si="16"/>
        <v>465000000000</v>
      </c>
      <c r="K107" s="36">
        <f t="shared" si="17"/>
        <v>0.87096774193548387</v>
      </c>
      <c r="L107" s="18">
        <v>42500000000</v>
      </c>
      <c r="M107" s="17">
        <v>870000000000</v>
      </c>
      <c r="N107" s="36">
        <f t="shared" si="19"/>
        <v>4.8850574712643677</v>
      </c>
    </row>
    <row r="108" spans="1:14" s="19" customFormat="1" ht="16.5" customHeight="1" x14ac:dyDescent="0.35">
      <c r="A108" s="11">
        <v>22</v>
      </c>
      <c r="B108" s="11" t="s">
        <v>61</v>
      </c>
      <c r="C108" s="11" t="s">
        <v>62</v>
      </c>
      <c r="D108" s="12">
        <v>2018</v>
      </c>
      <c r="E108" s="13">
        <v>2220</v>
      </c>
      <c r="F108" s="13">
        <v>2194232000000</v>
      </c>
      <c r="G108" s="15">
        <v>656249710</v>
      </c>
      <c r="H108" s="36">
        <f t="shared" si="15"/>
        <v>0.66395638938817769</v>
      </c>
      <c r="I108" s="17">
        <v>288106000000</v>
      </c>
      <c r="J108" s="17">
        <f t="shared" si="16"/>
        <v>2194232000000</v>
      </c>
      <c r="K108" s="36">
        <f t="shared" ref="K108:K117" si="20">I108/J108</f>
        <v>0.13130152144349366</v>
      </c>
      <c r="L108" s="18">
        <v>110065000000</v>
      </c>
      <c r="M108" s="17">
        <v>2482338000000</v>
      </c>
      <c r="N108" s="36">
        <f t="shared" si="19"/>
        <v>4.4339247918696003</v>
      </c>
    </row>
    <row r="109" spans="1:14" s="19" customFormat="1" ht="16.5" customHeight="1" x14ac:dyDescent="0.35">
      <c r="A109" s="11"/>
      <c r="B109" s="11"/>
      <c r="C109" s="11"/>
      <c r="D109" s="12">
        <v>2019</v>
      </c>
      <c r="E109" s="13">
        <v>2300</v>
      </c>
      <c r="F109" s="13">
        <v>2572287000000</v>
      </c>
      <c r="G109" s="15">
        <v>656249710</v>
      </c>
      <c r="H109" s="36">
        <f t="shared" si="15"/>
        <v>0.5867830195464192</v>
      </c>
      <c r="I109" s="17">
        <v>262136000000</v>
      </c>
      <c r="J109" s="17">
        <f t="shared" si="16"/>
        <v>2572287000000</v>
      </c>
      <c r="K109" s="36">
        <f t="shared" si="20"/>
        <v>0.1019077575713752</v>
      </c>
      <c r="L109" s="18">
        <v>100636000000</v>
      </c>
      <c r="M109" s="17">
        <v>2834423000000</v>
      </c>
      <c r="N109" s="36">
        <f t="shared" si="19"/>
        <v>3.5504933455592198</v>
      </c>
    </row>
    <row r="110" spans="1:14" s="19" customFormat="1" ht="16.5" customHeight="1" x14ac:dyDescent="0.35">
      <c r="A110" s="11"/>
      <c r="B110" s="11"/>
      <c r="C110" s="11"/>
      <c r="D110" s="12">
        <v>2020</v>
      </c>
      <c r="E110" s="13">
        <v>2000</v>
      </c>
      <c r="F110" s="13">
        <v>2753034000000</v>
      </c>
      <c r="G110" s="15">
        <v>656249710</v>
      </c>
      <c r="H110" s="36">
        <f t="shared" ref="H110:H117" si="21">E110/(F110/G110)</f>
        <v>0.47674653491384411</v>
      </c>
      <c r="I110" s="17">
        <v>383005000000</v>
      </c>
      <c r="J110" s="17">
        <f t="shared" ref="J110:J117" si="22">F110</f>
        <v>2753034000000</v>
      </c>
      <c r="K110" s="36">
        <f t="shared" si="20"/>
        <v>0.13912105698658281</v>
      </c>
      <c r="L110" s="18">
        <v>67727000000</v>
      </c>
      <c r="M110" s="17">
        <v>3136039000000</v>
      </c>
      <c r="N110" s="36">
        <f t="shared" si="19"/>
        <v>2.1596351320885998</v>
      </c>
    </row>
    <row r="111" spans="1:14" s="19" customFormat="1" ht="16.5" customHeight="1" x14ac:dyDescent="0.35">
      <c r="A111" s="11"/>
      <c r="B111" s="11"/>
      <c r="C111" s="11"/>
      <c r="D111" s="12">
        <v>2021</v>
      </c>
      <c r="E111" s="13">
        <v>2000</v>
      </c>
      <c r="F111" s="13">
        <v>2862780000000</v>
      </c>
      <c r="G111" s="15">
        <v>656249710</v>
      </c>
      <c r="H111" s="36">
        <f t="shared" si="21"/>
        <v>0.45847023522589925</v>
      </c>
      <c r="I111" s="17">
        <v>676039000000</v>
      </c>
      <c r="J111" s="17">
        <f t="shared" si="22"/>
        <v>2862780000000</v>
      </c>
      <c r="K111" s="36">
        <f t="shared" si="20"/>
        <v>0.23614773052766891</v>
      </c>
      <c r="L111" s="18">
        <v>169217000000</v>
      </c>
      <c r="M111" s="17">
        <v>3538819000000</v>
      </c>
      <c r="N111" s="36">
        <f t="shared" si="19"/>
        <v>4.7817365058795041</v>
      </c>
    </row>
    <row r="112" spans="1:14" s="19" customFormat="1" ht="16.5" customHeight="1" x14ac:dyDescent="0.35">
      <c r="A112" s="11"/>
      <c r="B112" s="11"/>
      <c r="C112" s="11"/>
      <c r="D112" s="12">
        <v>2022</v>
      </c>
      <c r="E112" s="13">
        <v>1945</v>
      </c>
      <c r="F112" s="13">
        <v>2982355000000</v>
      </c>
      <c r="G112" s="15">
        <v>656249710</v>
      </c>
      <c r="H112" s="36">
        <f t="shared" si="21"/>
        <v>0.4279858319851258</v>
      </c>
      <c r="I112" s="17">
        <v>900110000000</v>
      </c>
      <c r="J112" s="17">
        <f t="shared" si="22"/>
        <v>2982355000000</v>
      </c>
      <c r="K112" s="36">
        <f t="shared" si="20"/>
        <v>0.30181182320682814</v>
      </c>
      <c r="L112" s="18">
        <v>224736000000</v>
      </c>
      <c r="M112" s="17">
        <v>3882465000000</v>
      </c>
      <c r="N112" s="36">
        <f t="shared" si="19"/>
        <v>5.7884874686571548</v>
      </c>
    </row>
    <row r="113" spans="1:18" s="19" customFormat="1" ht="16.5" customHeight="1" x14ac:dyDescent="0.35">
      <c r="A113" s="11">
        <f>1+A108</f>
        <v>23</v>
      </c>
      <c r="B113" s="11" t="s">
        <v>63</v>
      </c>
      <c r="C113" s="11" t="s">
        <v>64</v>
      </c>
      <c r="D113" s="12">
        <v>2018</v>
      </c>
      <c r="E113" s="13">
        <v>2150</v>
      </c>
      <c r="F113" s="13">
        <v>9607415000000</v>
      </c>
      <c r="G113" s="15">
        <v>11717177201</v>
      </c>
      <c r="H113" s="36">
        <f t="shared" si="21"/>
        <v>2.6221341518139893</v>
      </c>
      <c r="I113" s="17">
        <v>12823219000000</v>
      </c>
      <c r="J113" s="17">
        <f t="shared" si="22"/>
        <v>9607415000000</v>
      </c>
      <c r="K113" s="36">
        <f t="shared" si="20"/>
        <v>1.3347210461919257</v>
      </c>
      <c r="L113" s="18">
        <v>2253201000000</v>
      </c>
      <c r="M113" s="17">
        <v>23038028000000</v>
      </c>
      <c r="N113" s="36">
        <f t="shared" si="19"/>
        <v>9.7803553324963399</v>
      </c>
    </row>
    <row r="114" spans="1:18" s="19" customFormat="1" ht="16.5" customHeight="1" x14ac:dyDescent="0.35">
      <c r="A114" s="11"/>
      <c r="B114" s="11"/>
      <c r="C114" s="11"/>
      <c r="D114" s="12">
        <v>2019</v>
      </c>
      <c r="E114" s="13">
        <v>1535</v>
      </c>
      <c r="F114" s="13">
        <v>10772224000000</v>
      </c>
      <c r="G114" s="15">
        <v>11726575201</v>
      </c>
      <c r="H114" s="36">
        <f t="shared" si="21"/>
        <v>1.6709913322945196</v>
      </c>
      <c r="I114" s="17">
        <v>13736841000000</v>
      </c>
      <c r="J114" s="17">
        <f t="shared" si="22"/>
        <v>10772224000000</v>
      </c>
      <c r="K114" s="36">
        <f t="shared" si="20"/>
        <v>1.2752093718066018</v>
      </c>
      <c r="L114" s="18">
        <v>1883857000000</v>
      </c>
      <c r="M114" s="17">
        <v>25185009000000</v>
      </c>
      <c r="N114" s="36">
        <f t="shared" si="19"/>
        <v>7.4800727686855311</v>
      </c>
    </row>
    <row r="115" spans="1:18" s="45" customFormat="1" ht="16.5" customHeight="1" x14ac:dyDescent="0.35">
      <c r="A115" s="11"/>
      <c r="B115" s="11"/>
      <c r="C115" s="11"/>
      <c r="D115" s="12">
        <v>2020</v>
      </c>
      <c r="E115" s="13">
        <v>1465</v>
      </c>
      <c r="F115" s="13">
        <v>11411970000000</v>
      </c>
      <c r="G115" s="15">
        <v>11726575201</v>
      </c>
      <c r="H115" s="36">
        <f t="shared" si="21"/>
        <v>1.5053871215456227</v>
      </c>
      <c r="I115" s="17">
        <v>14539790000000</v>
      </c>
      <c r="J115" s="17">
        <f t="shared" si="22"/>
        <v>11411970000000</v>
      </c>
      <c r="K115" s="36">
        <f t="shared" si="20"/>
        <v>1.2740823889302197</v>
      </c>
      <c r="L115" s="18">
        <v>1221904000000</v>
      </c>
      <c r="M115" s="17">
        <v>25951760000000</v>
      </c>
      <c r="N115" s="36">
        <f t="shared" si="19"/>
        <v>4.7083666001843421</v>
      </c>
      <c r="O115" s="19"/>
      <c r="P115" s="19"/>
      <c r="Q115" s="19"/>
      <c r="R115" s="19"/>
    </row>
    <row r="116" spans="1:18" s="19" customFormat="1" ht="16.5" customHeight="1" x14ac:dyDescent="0.35">
      <c r="A116" s="11"/>
      <c r="B116" s="11"/>
      <c r="C116" s="11"/>
      <c r="D116" s="12">
        <v>2021</v>
      </c>
      <c r="E116" s="13">
        <v>1720</v>
      </c>
      <c r="F116" s="13">
        <v>13102710000000</v>
      </c>
      <c r="G116" s="15">
        <v>11762575201</v>
      </c>
      <c r="H116" s="36">
        <f t="shared" si="21"/>
        <v>1.5440797625620961</v>
      </c>
      <c r="I116" s="17">
        <v>15486946000000</v>
      </c>
      <c r="J116" s="17">
        <f t="shared" si="22"/>
        <v>13102710000000</v>
      </c>
      <c r="K116" s="36">
        <f t="shared" si="20"/>
        <v>1.181965104928675</v>
      </c>
      <c r="L116" s="18">
        <v>2130896000000</v>
      </c>
      <c r="M116" s="17">
        <v>28589656000000</v>
      </c>
      <c r="N116" s="36">
        <f t="shared" si="19"/>
        <v>7.4533810410310641</v>
      </c>
    </row>
    <row r="117" spans="1:18" s="19" customFormat="1" ht="16.5" customHeight="1" x14ac:dyDescent="0.35">
      <c r="A117" s="11"/>
      <c r="B117" s="11"/>
      <c r="C117" s="11"/>
      <c r="D117" s="12">
        <v>2022</v>
      </c>
      <c r="E117" s="13">
        <v>1295</v>
      </c>
      <c r="F117" s="13">
        <v>13654777000000</v>
      </c>
      <c r="G117" s="15">
        <v>11762575201</v>
      </c>
      <c r="H117" s="36">
        <f t="shared" si="21"/>
        <v>1.1155462213183709</v>
      </c>
      <c r="I117" s="17">
        <v>19036110000000</v>
      </c>
      <c r="J117" s="17">
        <f t="shared" si="22"/>
        <v>13654777000000</v>
      </c>
      <c r="K117" s="36">
        <f t="shared" si="20"/>
        <v>1.3940989296273385</v>
      </c>
      <c r="L117" s="18">
        <v>1490931000000</v>
      </c>
      <c r="M117" s="17">
        <v>32690887000000</v>
      </c>
      <c r="N117" s="36">
        <f t="shared" si="19"/>
        <v>4.560693015151287</v>
      </c>
    </row>
    <row r="118" spans="1:18" s="19" customFormat="1" ht="16.5" customHeight="1" x14ac:dyDescent="0.35">
      <c r="A118" s="11">
        <v>24</v>
      </c>
      <c r="B118" s="11" t="s">
        <v>65</v>
      </c>
      <c r="C118" s="11" t="s">
        <v>66</v>
      </c>
      <c r="D118" s="12">
        <v>2018</v>
      </c>
      <c r="E118" s="13">
        <v>250</v>
      </c>
      <c r="F118" s="13">
        <v>8332119000000</v>
      </c>
      <c r="G118" s="15">
        <v>6819964000</v>
      </c>
      <c r="H118" s="36">
        <f>E118/(F118/G118)</f>
        <v>0.2046287384997742</v>
      </c>
      <c r="I118" s="17">
        <v>1705175000000</v>
      </c>
      <c r="J118" s="17">
        <f t="shared" ref="J118:J137" si="23">F118</f>
        <v>8332119000000</v>
      </c>
      <c r="K118" s="36">
        <f t="shared" ref="K118:K137" si="24">I118/J118</f>
        <v>0.20465082171774071</v>
      </c>
      <c r="L118" s="18">
        <v>329426000000</v>
      </c>
      <c r="M118" s="17">
        <v>10037294000000</v>
      </c>
      <c r="N118" s="36">
        <f t="shared" ref="N118:N137" si="25">L118/M118*100</f>
        <v>3.2820200344833976</v>
      </c>
    </row>
    <row r="119" spans="1:18" s="19" customFormat="1" ht="16.5" customHeight="1" x14ac:dyDescent="0.35">
      <c r="A119" s="11"/>
      <c r="B119" s="11"/>
      <c r="C119" s="11"/>
      <c r="D119" s="12">
        <v>2019</v>
      </c>
      <c r="E119" s="13">
        <v>1485</v>
      </c>
      <c r="F119" s="13">
        <v>8498500000000</v>
      </c>
      <c r="G119" s="15">
        <v>6819964000</v>
      </c>
      <c r="H119" s="36">
        <f>E119/(F119/G119)</f>
        <v>1.1916981279049244</v>
      </c>
      <c r="I119" s="17">
        <v>1726822000000</v>
      </c>
      <c r="J119" s="17">
        <f t="shared" si="23"/>
        <v>8498500000000</v>
      </c>
      <c r="K119" s="36">
        <f t="shared" si="24"/>
        <v>0.20319138671530271</v>
      </c>
      <c r="L119" s="18">
        <v>252630000000</v>
      </c>
      <c r="M119" s="17">
        <v>10225322000000</v>
      </c>
      <c r="N119" s="36">
        <f t="shared" si="25"/>
        <v>2.4706312427129435</v>
      </c>
      <c r="Q119" s="45"/>
    </row>
    <row r="120" spans="1:18" s="19" customFormat="1" ht="16.5" customHeight="1" x14ac:dyDescent="0.35">
      <c r="A120" s="11"/>
      <c r="B120" s="11"/>
      <c r="C120" s="11"/>
      <c r="D120" s="12">
        <v>2020</v>
      </c>
      <c r="E120" s="13">
        <v>1375</v>
      </c>
      <c r="F120" s="13">
        <v>9306993000000</v>
      </c>
      <c r="G120" s="15">
        <v>6819964000</v>
      </c>
      <c r="H120" s="36">
        <f>E120/(F120/G120)</f>
        <v>1.0075703828293414</v>
      </c>
      <c r="I120" s="17">
        <v>1615795000000</v>
      </c>
      <c r="J120" s="17">
        <f t="shared" si="23"/>
        <v>9306993000000</v>
      </c>
      <c r="K120" s="36">
        <f t="shared" si="24"/>
        <v>0.1736108536881891</v>
      </c>
      <c r="L120" s="18">
        <v>716152000000</v>
      </c>
      <c r="M120" s="17">
        <v>10922788000000</v>
      </c>
      <c r="N120" s="36">
        <f t="shared" si="25"/>
        <v>6.5564945506586785</v>
      </c>
    </row>
    <row r="121" spans="1:18" s="19" customFormat="1" ht="16.5" customHeight="1" x14ac:dyDescent="0.35">
      <c r="A121" s="11"/>
      <c r="B121" s="11"/>
      <c r="C121" s="11"/>
      <c r="D121" s="12">
        <v>2021</v>
      </c>
      <c r="E121" s="13">
        <v>1185</v>
      </c>
      <c r="F121" s="13">
        <v>10191396000000</v>
      </c>
      <c r="G121" s="15">
        <v>6819964000</v>
      </c>
      <c r="H121" s="36">
        <f>E121/(F121/G121)</f>
        <v>0.79298825597592315</v>
      </c>
      <c r="I121" s="17">
        <v>1659873000000</v>
      </c>
      <c r="J121" s="17">
        <f t="shared" si="23"/>
        <v>10191396000000</v>
      </c>
      <c r="K121" s="36">
        <f t="shared" si="24"/>
        <v>0.16287003272171938</v>
      </c>
      <c r="L121" s="18">
        <v>991423000000</v>
      </c>
      <c r="M121" s="17">
        <v>11851269000000</v>
      </c>
      <c r="N121" s="36">
        <f t="shared" si="25"/>
        <v>8.3655429642175871</v>
      </c>
    </row>
    <row r="122" spans="1:18" s="19" customFormat="1" ht="16.5" customHeight="1" x14ac:dyDescent="0.35">
      <c r="A122" s="11"/>
      <c r="B122" s="11"/>
      <c r="C122" s="11"/>
      <c r="D122" s="12">
        <v>2022</v>
      </c>
      <c r="E122" s="13">
        <v>1015</v>
      </c>
      <c r="F122" s="13">
        <v>10935707000000</v>
      </c>
      <c r="G122" s="15">
        <v>6819954000</v>
      </c>
      <c r="H122" s="36">
        <f>E122/(F122/G122)</f>
        <v>0.63299549905643959</v>
      </c>
      <c r="I122" s="17">
        <v>1481306000000</v>
      </c>
      <c r="J122" s="17">
        <f t="shared" si="23"/>
        <v>10935707000000</v>
      </c>
      <c r="K122" s="36">
        <f t="shared" si="24"/>
        <v>0.13545589690725987</v>
      </c>
      <c r="L122" s="18">
        <v>1036448000000</v>
      </c>
      <c r="M122" s="18">
        <v>12417013000000</v>
      </c>
      <c r="N122" s="36">
        <f t="shared" si="25"/>
        <v>8.3469993951041204</v>
      </c>
    </row>
    <row r="123" spans="1:18" s="19" customFormat="1" ht="16.5" customHeight="1" x14ac:dyDescent="0.35">
      <c r="A123" s="11">
        <f>1+A118</f>
        <v>25</v>
      </c>
      <c r="B123" s="11" t="s">
        <v>67</v>
      </c>
      <c r="C123" s="11" t="s">
        <v>68</v>
      </c>
      <c r="D123" s="12">
        <v>2018</v>
      </c>
      <c r="E123" s="13">
        <v>15992</v>
      </c>
      <c r="F123" s="13">
        <v>1167536000000</v>
      </c>
      <c r="G123" s="15">
        <v>2107000000</v>
      </c>
      <c r="H123" s="36">
        <f t="shared" ref="H123:H137" si="26">E123/(F123/G123)</f>
        <v>28.860047142015322</v>
      </c>
      <c r="I123" s="17">
        <v>1721965000000</v>
      </c>
      <c r="J123" s="17">
        <f t="shared" si="23"/>
        <v>1167536000000</v>
      </c>
      <c r="K123" s="36">
        <f t="shared" si="24"/>
        <v>1.4748710104013922</v>
      </c>
      <c r="L123" s="18">
        <v>1224807000000</v>
      </c>
      <c r="M123" s="17">
        <v>2889501000000</v>
      </c>
      <c r="N123" s="36">
        <f t="shared" si="25"/>
        <v>42.388183980555809</v>
      </c>
    </row>
    <row r="124" spans="1:18" s="19" customFormat="1" ht="16.5" customHeight="1" x14ac:dyDescent="0.35">
      <c r="A124" s="11"/>
      <c r="B124" s="11"/>
      <c r="C124" s="11"/>
      <c r="D124" s="12">
        <v>2019</v>
      </c>
      <c r="E124" s="13">
        <v>16133</v>
      </c>
      <c r="F124" s="13">
        <v>1146007000000</v>
      </c>
      <c r="G124" s="15">
        <v>2107000000</v>
      </c>
      <c r="H124" s="36">
        <f t="shared" si="26"/>
        <v>29.661451457102793</v>
      </c>
      <c r="I124" s="17">
        <v>1750943000000</v>
      </c>
      <c r="J124" s="17">
        <f t="shared" si="23"/>
        <v>1146007000000</v>
      </c>
      <c r="K124" s="36">
        <f t="shared" si="24"/>
        <v>1.5278641404459135</v>
      </c>
      <c r="L124" s="18">
        <v>1206059000000</v>
      </c>
      <c r="M124" s="17">
        <v>2896950000000</v>
      </c>
      <c r="N124" s="36">
        <f t="shared" si="25"/>
        <v>41.632026786793006</v>
      </c>
    </row>
    <row r="125" spans="1:18" s="19" customFormat="1" ht="16.5" customHeight="1" x14ac:dyDescent="0.35">
      <c r="A125" s="11"/>
      <c r="B125" s="11"/>
      <c r="C125" s="11"/>
      <c r="D125" s="12">
        <v>2020</v>
      </c>
      <c r="E125" s="13">
        <v>9517</v>
      </c>
      <c r="F125" s="13">
        <v>1433406000000</v>
      </c>
      <c r="G125" s="15">
        <v>2107000000</v>
      </c>
      <c r="H125" s="36">
        <f t="shared" si="26"/>
        <v>13.989280775997868</v>
      </c>
      <c r="I125" s="17">
        <v>1474019000000</v>
      </c>
      <c r="J125" s="17">
        <f t="shared" si="23"/>
        <v>1433406000000</v>
      </c>
      <c r="K125" s="36">
        <f t="shared" si="24"/>
        <v>1.0283332147346949</v>
      </c>
      <c r="L125" s="18">
        <v>285617000000</v>
      </c>
      <c r="M125" s="17">
        <v>2907425000000</v>
      </c>
      <c r="N125" s="36">
        <f t="shared" si="25"/>
        <v>9.8237099839204802</v>
      </c>
    </row>
    <row r="126" spans="1:18" s="19" customFormat="1" ht="16.5" customHeight="1" x14ac:dyDescent="0.35">
      <c r="A126" s="11"/>
      <c r="B126" s="11"/>
      <c r="C126" s="11"/>
      <c r="D126" s="12">
        <v>2021</v>
      </c>
      <c r="E126" s="13">
        <v>8183</v>
      </c>
      <c r="F126" s="13">
        <v>1099157000000</v>
      </c>
      <c r="G126" s="15">
        <v>2107000000</v>
      </c>
      <c r="H126" s="36">
        <f t="shared" si="26"/>
        <v>15.686185867896944</v>
      </c>
      <c r="I126" s="17">
        <v>1822860000000</v>
      </c>
      <c r="J126" s="17">
        <f t="shared" si="23"/>
        <v>1099157000000</v>
      </c>
      <c r="K126" s="36">
        <f t="shared" si="24"/>
        <v>1.6584164045718675</v>
      </c>
      <c r="L126" s="18">
        <v>665850000000</v>
      </c>
      <c r="M126" s="17">
        <v>2922017000000</v>
      </c>
      <c r="N126" s="36">
        <f t="shared" si="25"/>
        <v>22.787341757423039</v>
      </c>
      <c r="R126" s="45"/>
    </row>
    <row r="127" spans="1:18" s="19" customFormat="1" ht="16.5" customHeight="1" x14ac:dyDescent="0.35">
      <c r="A127" s="11"/>
      <c r="B127" s="50"/>
      <c r="C127" s="11"/>
      <c r="D127" s="12">
        <v>2022</v>
      </c>
      <c r="E127" s="13">
        <v>9158</v>
      </c>
      <c r="F127" s="13">
        <v>1073275000000</v>
      </c>
      <c r="G127" s="15">
        <v>2107000000</v>
      </c>
      <c r="H127" s="36">
        <f t="shared" si="26"/>
        <v>17.978529267894995</v>
      </c>
      <c r="I127" s="17">
        <v>2301227000000</v>
      </c>
      <c r="J127" s="17">
        <f t="shared" si="23"/>
        <v>1073275000000</v>
      </c>
      <c r="K127" s="36">
        <f t="shared" si="24"/>
        <v>2.1441168386480634</v>
      </c>
      <c r="L127" s="18">
        <v>924906000000</v>
      </c>
      <c r="M127" s="17">
        <v>3374502000000</v>
      </c>
      <c r="N127" s="36">
        <f t="shared" si="25"/>
        <v>27.408666523238097</v>
      </c>
      <c r="O127" s="45"/>
      <c r="P127" s="45"/>
    </row>
    <row r="128" spans="1:18" s="19" customFormat="1" ht="16.5" customHeight="1" x14ac:dyDescent="0.35">
      <c r="A128" s="11">
        <f>1+A123</f>
        <v>26</v>
      </c>
      <c r="B128" s="50" t="s">
        <v>70</v>
      </c>
      <c r="C128" s="11" t="s">
        <v>69</v>
      </c>
      <c r="D128" s="12">
        <v>2018</v>
      </c>
      <c r="E128" s="13">
        <v>690</v>
      </c>
      <c r="F128" s="13">
        <v>10642305000000</v>
      </c>
      <c r="G128" s="15">
        <v>14276103500</v>
      </c>
      <c r="H128" s="36">
        <f t="shared" si="26"/>
        <v>0.92559942747365354</v>
      </c>
      <c r="I128" s="17">
        <v>5697247000000</v>
      </c>
      <c r="J128" s="17">
        <f t="shared" si="23"/>
        <v>10642305000000</v>
      </c>
      <c r="K128" s="36">
        <f t="shared" si="24"/>
        <v>0.53533957164354906</v>
      </c>
      <c r="L128" s="18">
        <v>1605621000000</v>
      </c>
      <c r="M128" s="17">
        <v>16339552000000</v>
      </c>
      <c r="N128" s="36">
        <f t="shared" si="25"/>
        <v>9.8265913288197861</v>
      </c>
    </row>
    <row r="129" spans="1:14" s="19" customFormat="1" ht="16.5" customHeight="1" x14ac:dyDescent="0.35">
      <c r="A129" s="11"/>
      <c r="B129" s="11"/>
      <c r="C129" s="11"/>
      <c r="D129" s="12">
        <v>2019</v>
      </c>
      <c r="E129" s="13">
        <v>1630</v>
      </c>
      <c r="F129" s="13">
        <v>12525502000000</v>
      </c>
      <c r="G129" s="15">
        <v>14276103500</v>
      </c>
      <c r="H129" s="36">
        <f t="shared" si="26"/>
        <v>1.8578136592848733</v>
      </c>
      <c r="I129" s="17">
        <v>5310928000000</v>
      </c>
      <c r="J129" s="17">
        <f t="shared" si="23"/>
        <v>12525502000000</v>
      </c>
      <c r="K129" s="36">
        <f t="shared" si="24"/>
        <v>0.42400919340398491</v>
      </c>
      <c r="L129" s="18">
        <v>2352529000000</v>
      </c>
      <c r="M129" s="17">
        <v>17836430000000</v>
      </c>
      <c r="N129" s="36">
        <f t="shared" si="25"/>
        <v>13.18946111974201</v>
      </c>
    </row>
    <row r="130" spans="1:14" s="19" customFormat="1" ht="16.5" customHeight="1" x14ac:dyDescent="0.35">
      <c r="A130" s="11"/>
      <c r="B130" s="11"/>
      <c r="C130" s="11"/>
      <c r="D130" s="12">
        <v>2020</v>
      </c>
      <c r="E130" s="13">
        <v>1140</v>
      </c>
      <c r="F130" s="13">
        <v>14461907000000</v>
      </c>
      <c r="G130" s="15">
        <v>15049787710</v>
      </c>
      <c r="H130" s="36">
        <f t="shared" si="26"/>
        <v>1.1863413303238639</v>
      </c>
      <c r="I130" s="17">
        <v>4461328000000</v>
      </c>
      <c r="J130" s="17">
        <f t="shared" si="23"/>
        <v>14461907000000</v>
      </c>
      <c r="K130" s="36">
        <f t="shared" si="24"/>
        <v>0.30848822357936612</v>
      </c>
      <c r="L130" s="18">
        <v>1871028000000</v>
      </c>
      <c r="M130" s="17">
        <v>18923235000000</v>
      </c>
      <c r="N130" s="36">
        <f t="shared" si="25"/>
        <v>9.887463744967496</v>
      </c>
    </row>
    <row r="131" spans="1:14" s="19" customFormat="1" ht="16.5" customHeight="1" x14ac:dyDescent="0.35">
      <c r="A131" s="11"/>
      <c r="B131" s="11"/>
      <c r="C131" s="11"/>
      <c r="D131" s="12">
        <v>2021</v>
      </c>
      <c r="E131" s="13">
        <v>900</v>
      </c>
      <c r="F131" s="13">
        <v>17757965000000</v>
      </c>
      <c r="G131" s="15">
        <v>15049787710</v>
      </c>
      <c r="H131" s="36">
        <f t="shared" si="26"/>
        <v>0.7627455589083546</v>
      </c>
      <c r="I131" s="17">
        <v>3116819000000</v>
      </c>
      <c r="J131" s="17">
        <f t="shared" si="23"/>
        <v>17757965000000</v>
      </c>
      <c r="K131" s="36">
        <f t="shared" si="24"/>
        <v>0.17551667660117587</v>
      </c>
      <c r="L131" s="18">
        <v>2629530000000</v>
      </c>
      <c r="M131" s="17">
        <v>20874784000000</v>
      </c>
      <c r="N131" s="36">
        <f t="shared" si="25"/>
        <v>12.596681239911273</v>
      </c>
    </row>
    <row r="132" spans="1:14" s="19" customFormat="1" ht="16.5" customHeight="1" x14ac:dyDescent="0.35">
      <c r="A132" s="11"/>
      <c r="B132" s="11"/>
      <c r="C132" s="11"/>
      <c r="D132" s="12">
        <v>2022</v>
      </c>
      <c r="E132" s="13">
        <v>740</v>
      </c>
      <c r="F132" s="13">
        <v>19908740000000</v>
      </c>
      <c r="G132" s="15">
        <v>15049787710</v>
      </c>
      <c r="H132" s="36">
        <f t="shared" si="26"/>
        <v>0.5593946631178065</v>
      </c>
      <c r="I132" s="17">
        <v>2512819000000</v>
      </c>
      <c r="J132" s="17">
        <f t="shared" si="23"/>
        <v>19908740000000</v>
      </c>
      <c r="K132" s="36">
        <f t="shared" si="24"/>
        <v>0.12621687761254605</v>
      </c>
      <c r="L132" s="18">
        <v>2244174000000</v>
      </c>
      <c r="M132" s="17">
        <v>22421559000000</v>
      </c>
      <c r="N132" s="36">
        <f t="shared" si="25"/>
        <v>10.009000712216309</v>
      </c>
    </row>
    <row r="133" spans="1:14" s="19" customFormat="1" ht="16.5" customHeight="1" x14ac:dyDescent="0.35">
      <c r="A133" s="11">
        <v>27</v>
      </c>
      <c r="B133" s="11" t="s">
        <v>71</v>
      </c>
      <c r="C133" s="11" t="s">
        <v>72</v>
      </c>
      <c r="D133" s="12">
        <v>2018</v>
      </c>
      <c r="E133" s="13">
        <v>905</v>
      </c>
      <c r="F133" s="13">
        <v>8769000000000</v>
      </c>
      <c r="G133" s="15">
        <v>4462963276</v>
      </c>
      <c r="H133" s="36">
        <f t="shared" si="26"/>
        <v>0.46059776083703957</v>
      </c>
      <c r="I133" s="17">
        <v>3174000000000</v>
      </c>
      <c r="J133" s="17">
        <f t="shared" si="23"/>
        <v>8769000000000</v>
      </c>
      <c r="K133" s="36">
        <f t="shared" si="24"/>
        <v>0.36195689360246325</v>
      </c>
      <c r="L133" s="18">
        <v>3702000000000</v>
      </c>
      <c r="M133" s="17">
        <v>11943000000000</v>
      </c>
      <c r="N133" s="36">
        <f t="shared" si="25"/>
        <v>30.997236875156997</v>
      </c>
    </row>
    <row r="134" spans="1:14" s="19" customFormat="1" ht="16.5" customHeight="1" x14ac:dyDescent="0.35">
      <c r="A134" s="11"/>
      <c r="B134" s="11"/>
      <c r="C134" s="11"/>
      <c r="D134" s="12">
        <v>2019</v>
      </c>
      <c r="E134" s="13">
        <v>665</v>
      </c>
      <c r="F134" s="13">
        <v>7266000000000</v>
      </c>
      <c r="G134" s="15">
        <v>4462963276</v>
      </c>
      <c r="H134" s="36">
        <f t="shared" si="26"/>
        <v>0.40846003007707127</v>
      </c>
      <c r="I134" s="17">
        <v>2298000000000</v>
      </c>
      <c r="J134" s="17">
        <f t="shared" si="23"/>
        <v>7266000000000</v>
      </c>
      <c r="K134" s="36">
        <f t="shared" si="24"/>
        <v>0.31626754748142033</v>
      </c>
      <c r="L134" s="18">
        <v>466000000000</v>
      </c>
      <c r="M134" s="17">
        <v>9564000000000</v>
      </c>
      <c r="N134" s="36">
        <f t="shared" si="25"/>
        <v>4.8724383103304056</v>
      </c>
    </row>
    <row r="135" spans="1:14" s="19" customFormat="1" ht="16.5" customHeight="1" x14ac:dyDescent="0.35">
      <c r="A135" s="11"/>
      <c r="B135" s="11"/>
      <c r="C135" s="11"/>
      <c r="D135" s="12">
        <v>2020</v>
      </c>
      <c r="E135" s="13">
        <v>494</v>
      </c>
      <c r="F135" s="13">
        <v>6324000000000</v>
      </c>
      <c r="G135" s="15">
        <v>4462963276</v>
      </c>
      <c r="H135" s="36">
        <f t="shared" si="26"/>
        <v>0.34862489853636935</v>
      </c>
      <c r="I135" s="17">
        <v>2886000000000</v>
      </c>
      <c r="J135" s="17">
        <f t="shared" si="23"/>
        <v>6324000000000</v>
      </c>
      <c r="K135" s="36">
        <f t="shared" si="24"/>
        <v>0.45635673624288425</v>
      </c>
      <c r="L135" s="18">
        <v>134000000000</v>
      </c>
      <c r="M135" s="17">
        <v>9210000000000</v>
      </c>
      <c r="N135" s="36">
        <f t="shared" si="25"/>
        <v>1.4549402823018458</v>
      </c>
    </row>
    <row r="136" spans="1:14" s="19" customFormat="1" ht="16.5" customHeight="1" x14ac:dyDescent="0.35">
      <c r="A136" s="11"/>
      <c r="B136" s="11"/>
      <c r="C136" s="11"/>
      <c r="D136" s="12">
        <v>2021</v>
      </c>
      <c r="E136" s="13">
        <v>1145</v>
      </c>
      <c r="F136" s="13">
        <v>6259000000000</v>
      </c>
      <c r="G136" s="15">
        <v>4462963276</v>
      </c>
      <c r="H136" s="36">
        <f t="shared" si="26"/>
        <v>0.81643919971560952</v>
      </c>
      <c r="I136" s="17">
        <v>3611000000000</v>
      </c>
      <c r="J136" s="17">
        <f t="shared" si="23"/>
        <v>6259000000000</v>
      </c>
      <c r="K136" s="36">
        <f t="shared" si="24"/>
        <v>0.57692922192043461</v>
      </c>
      <c r="L136" s="18">
        <v>412000000000</v>
      </c>
      <c r="M136" s="17">
        <v>9870000000000</v>
      </c>
      <c r="N136" s="36">
        <f t="shared" si="25"/>
        <v>4.1742654508611956</v>
      </c>
    </row>
    <row r="137" spans="1:14" s="19" customFormat="1" ht="16.5" customHeight="1" x14ac:dyDescent="0.35">
      <c r="A137" s="11"/>
      <c r="B137" s="11"/>
      <c r="C137" s="11"/>
      <c r="D137" s="12">
        <v>2022</v>
      </c>
      <c r="E137" s="13">
        <v>1120</v>
      </c>
      <c r="F137" s="13">
        <v>6187000000000</v>
      </c>
      <c r="G137" s="15">
        <v>4462963276</v>
      </c>
      <c r="H137" s="36">
        <f t="shared" si="26"/>
        <v>0.80790671878454823</v>
      </c>
      <c r="I137" s="17">
        <v>2702000000000</v>
      </c>
      <c r="J137" s="17">
        <f t="shared" si="23"/>
        <v>6187000000000</v>
      </c>
      <c r="K137" s="36">
        <f t="shared" si="24"/>
        <v>0.43672215936641345</v>
      </c>
      <c r="L137" s="18">
        <v>662000000000</v>
      </c>
      <c r="M137" s="17">
        <v>8889000000000</v>
      </c>
      <c r="N137" s="36">
        <f t="shared" si="25"/>
        <v>7.447406907413658</v>
      </c>
    </row>
    <row r="138" spans="1:14" s="19" customFormat="1" ht="16.5" customHeight="1" x14ac:dyDescent="0.35">
      <c r="A138" s="11">
        <v>28</v>
      </c>
      <c r="B138" s="11" t="s">
        <v>33</v>
      </c>
      <c r="C138" s="11" t="s">
        <v>34</v>
      </c>
      <c r="D138" s="12">
        <v>2018</v>
      </c>
      <c r="E138" s="13">
        <v>2620</v>
      </c>
      <c r="F138" s="13">
        <v>8542544000000</v>
      </c>
      <c r="G138" s="15">
        <v>22358699725</v>
      </c>
      <c r="H138" s="36">
        <f t="shared" ref="H138:H147" si="27">E138/(F138/G138)</f>
        <v>6.8574177996039589</v>
      </c>
      <c r="I138" s="17">
        <v>9049162000000</v>
      </c>
      <c r="J138" s="17">
        <f t="shared" ref="J138:J149" si="28">F138</f>
        <v>8542544000000</v>
      </c>
      <c r="K138" s="36">
        <f t="shared" ref="K138:K145" si="29">I138/J138</f>
        <v>1.0593052842338302</v>
      </c>
      <c r="L138" s="18">
        <v>1760434280304</v>
      </c>
      <c r="M138" s="17">
        <v>17591706000000</v>
      </c>
      <c r="N138" s="36">
        <f t="shared" ref="N138:N145" si="30">L138/M138*100</f>
        <v>10.007183386898348</v>
      </c>
    </row>
    <row r="139" spans="1:14" s="19" customFormat="1" ht="16.5" customHeight="1" x14ac:dyDescent="0.35">
      <c r="A139" s="11"/>
      <c r="B139" s="11"/>
      <c r="C139" s="11"/>
      <c r="D139" s="12">
        <v>2019</v>
      </c>
      <c r="E139" s="13">
        <v>2050</v>
      </c>
      <c r="F139" s="13">
        <v>9899940000000</v>
      </c>
      <c r="G139" s="15">
        <v>22358699725</v>
      </c>
      <c r="H139" s="36">
        <f t="shared" si="27"/>
        <v>4.6298598209938646</v>
      </c>
      <c r="I139" s="17">
        <v>9137979000000</v>
      </c>
      <c r="J139" s="17">
        <f t="shared" si="28"/>
        <v>9899940000000</v>
      </c>
      <c r="K139" s="36">
        <f t="shared" si="29"/>
        <v>0.92303377596227854</v>
      </c>
      <c r="L139" s="18">
        <v>2039404206764</v>
      </c>
      <c r="M139" s="17">
        <v>19037919000000</v>
      </c>
      <c r="N139" s="36">
        <f t="shared" si="30"/>
        <v>10.712327365002446</v>
      </c>
    </row>
    <row r="140" spans="1:14" s="19" customFormat="1" ht="16.5" customHeight="1" x14ac:dyDescent="0.35">
      <c r="A140" s="11"/>
      <c r="B140" s="11"/>
      <c r="C140" s="11"/>
      <c r="D140" s="12">
        <v>2020</v>
      </c>
      <c r="E140" s="13">
        <v>2710</v>
      </c>
      <c r="F140" s="13">
        <v>11271468000000</v>
      </c>
      <c r="G140" s="15">
        <v>22358699725</v>
      </c>
      <c r="H140" s="36">
        <f t="shared" si="27"/>
        <v>5.3757040568939196</v>
      </c>
      <c r="I140" s="17">
        <v>8506032000000</v>
      </c>
      <c r="J140" s="17">
        <f t="shared" si="28"/>
        <v>11271468000000</v>
      </c>
      <c r="K140" s="36">
        <f t="shared" si="29"/>
        <v>0.7546516567318472</v>
      </c>
      <c r="L140" s="18">
        <v>2098168514645</v>
      </c>
      <c r="M140" s="17">
        <v>19777501000000</v>
      </c>
      <c r="N140" s="36">
        <f t="shared" si="30"/>
        <v>10.608865673398272</v>
      </c>
    </row>
    <row r="141" spans="1:14" s="19" customFormat="1" ht="16.5" customHeight="1" x14ac:dyDescent="0.35">
      <c r="A141" s="11"/>
      <c r="B141" s="11"/>
      <c r="C141" s="11"/>
      <c r="D141" s="12">
        <v>2021</v>
      </c>
      <c r="E141" s="13">
        <v>2040</v>
      </c>
      <c r="F141" s="13">
        <v>11360031000000</v>
      </c>
      <c r="G141" s="15">
        <v>22358699725</v>
      </c>
      <c r="H141" s="36">
        <f t="shared" si="27"/>
        <v>4.0151076558681922</v>
      </c>
      <c r="I141" s="17">
        <v>8557622000000</v>
      </c>
      <c r="J141" s="17">
        <f t="shared" si="28"/>
        <v>11360031000000</v>
      </c>
      <c r="K141" s="36">
        <f t="shared" si="29"/>
        <v>0.75330974008785712</v>
      </c>
      <c r="L141" s="18">
        <v>1211052647953</v>
      </c>
      <c r="M141" s="17">
        <v>19917653000000</v>
      </c>
      <c r="N141" s="36">
        <f t="shared" si="30"/>
        <v>6.0802979545481595</v>
      </c>
    </row>
    <row r="142" spans="1:14" s="19" customFormat="1" ht="16.5" customHeight="1" x14ac:dyDescent="0.35">
      <c r="A142" s="11"/>
      <c r="B142" s="50"/>
      <c r="C142" s="11"/>
      <c r="D142" s="12">
        <v>2022</v>
      </c>
      <c r="E142" s="46">
        <v>2500</v>
      </c>
      <c r="F142" s="13">
        <v>12834694090515</v>
      </c>
      <c r="G142" s="15">
        <v>22358699725</v>
      </c>
      <c r="H142" s="36">
        <f t="shared" si="27"/>
        <v>4.3551290680008021</v>
      </c>
      <c r="I142" s="17">
        <v>9441466604896</v>
      </c>
      <c r="J142" s="17">
        <f t="shared" si="28"/>
        <v>12834694090515</v>
      </c>
      <c r="K142" s="36">
        <f t="shared" si="29"/>
        <v>0.73562069639613481</v>
      </c>
      <c r="L142" s="18">
        <v>1970064538149</v>
      </c>
      <c r="M142" s="17">
        <v>22276160695411</v>
      </c>
      <c r="N142" s="36">
        <f t="shared" si="30"/>
        <v>8.8438244142979414</v>
      </c>
    </row>
    <row r="143" spans="1:14" s="19" customFormat="1" ht="16.5" customHeight="1" x14ac:dyDescent="0.35">
      <c r="A143" s="11">
        <v>29</v>
      </c>
      <c r="B143" s="11" t="s">
        <v>35</v>
      </c>
      <c r="C143" s="11" t="s">
        <v>36</v>
      </c>
      <c r="D143" s="12">
        <v>2018</v>
      </c>
      <c r="E143" s="13">
        <v>1200</v>
      </c>
      <c r="F143" s="13">
        <v>2917000000000</v>
      </c>
      <c r="G143" s="15">
        <v>6186488888</v>
      </c>
      <c r="H143" s="36">
        <f t="shared" si="27"/>
        <v>2.5450074273568735</v>
      </c>
      <c r="I143" s="17">
        <v>1476909260772</v>
      </c>
      <c r="J143" s="17">
        <f t="shared" si="28"/>
        <v>2917000000000</v>
      </c>
      <c r="K143" s="36">
        <f t="shared" si="29"/>
        <v>0.50631102529036687</v>
      </c>
      <c r="L143" s="18">
        <v>127171436363</v>
      </c>
      <c r="M143" s="18">
        <v>4394000000000</v>
      </c>
      <c r="N143" s="36">
        <f t="shared" si="30"/>
        <v>2.8942065626536189</v>
      </c>
    </row>
    <row r="144" spans="1:14" s="19" customFormat="1" ht="16.5" customHeight="1" x14ac:dyDescent="0.35">
      <c r="A144" s="11"/>
      <c r="B144" s="11"/>
      <c r="C144" s="11"/>
      <c r="D144" s="12">
        <v>2019</v>
      </c>
      <c r="E144" s="13">
        <v>1300</v>
      </c>
      <c r="F144" s="13">
        <v>3093000000000</v>
      </c>
      <c r="G144" s="15">
        <v>6186488888</v>
      </c>
      <c r="H144" s="36">
        <f t="shared" si="27"/>
        <v>2.6002054815389588</v>
      </c>
      <c r="I144" s="17">
        <v>1589486465854</v>
      </c>
      <c r="J144" s="17">
        <f t="shared" si="28"/>
        <v>3093000000000</v>
      </c>
      <c r="K144" s="36">
        <f t="shared" si="29"/>
        <v>0.51389798443388301</v>
      </c>
      <c r="L144" s="18">
        <v>236518557420</v>
      </c>
      <c r="M144" s="18">
        <v>4682000000000</v>
      </c>
      <c r="N144" s="36">
        <f t="shared" si="30"/>
        <v>5.0516565019222552</v>
      </c>
    </row>
    <row r="145" spans="1:18" s="19" customFormat="1" ht="16.5" customHeight="1" x14ac:dyDescent="0.35">
      <c r="A145" s="11"/>
      <c r="B145" s="11"/>
      <c r="C145" s="11"/>
      <c r="D145" s="12">
        <v>2020</v>
      </c>
      <c r="E145" s="13">
        <v>1360</v>
      </c>
      <c r="F145" s="13">
        <v>3228000000000</v>
      </c>
      <c r="G145" s="15">
        <v>6186488888</v>
      </c>
      <c r="H145" s="36">
        <f t="shared" si="27"/>
        <v>2.6064513282775716</v>
      </c>
      <c r="I145" s="17">
        <v>1224495624254</v>
      </c>
      <c r="J145" s="17">
        <f t="shared" si="28"/>
        <v>3228000000000</v>
      </c>
      <c r="K145" s="36">
        <f t="shared" si="29"/>
        <v>0.37933569524597271</v>
      </c>
      <c r="L145" s="18">
        <v>168610282478</v>
      </c>
      <c r="M145" s="18">
        <v>4452000000000</v>
      </c>
      <c r="N145" s="36">
        <f t="shared" si="30"/>
        <v>3.7872929577268644</v>
      </c>
    </row>
    <row r="146" spans="1:18" s="19" customFormat="1" ht="16.5" customHeight="1" x14ac:dyDescent="0.35">
      <c r="A146" s="11"/>
      <c r="B146" s="11"/>
      <c r="C146" s="11"/>
      <c r="D146" s="12">
        <v>2021</v>
      </c>
      <c r="E146" s="13">
        <v>1360</v>
      </c>
      <c r="F146" s="13">
        <v>2894000000000</v>
      </c>
      <c r="G146" s="15">
        <v>6186488888</v>
      </c>
      <c r="H146" s="36">
        <f t="shared" si="27"/>
        <v>2.9072649922874914</v>
      </c>
      <c r="I146" s="17">
        <v>1341864891951</v>
      </c>
      <c r="J146" s="17">
        <f t="shared" si="28"/>
        <v>2894000000000</v>
      </c>
      <c r="K146" s="36">
        <f t="shared" ref="K146:K192" si="31">I146/J146</f>
        <v>0.46367135174533519</v>
      </c>
      <c r="L146" s="18">
        <v>281340682456</v>
      </c>
      <c r="M146" s="17">
        <v>4191000000000</v>
      </c>
      <c r="N146" s="36">
        <f t="shared" ref="N146:N192" si="32">L146/M146*100</f>
        <v>6.7129726188499159</v>
      </c>
    </row>
    <row r="147" spans="1:18" s="19" customFormat="1" ht="16.5" customHeight="1" x14ac:dyDescent="0.35">
      <c r="A147" s="11"/>
      <c r="B147" s="11"/>
      <c r="C147" s="11"/>
      <c r="D147" s="12">
        <v>2022</v>
      </c>
      <c r="E147" s="13">
        <v>1320</v>
      </c>
      <c r="F147" s="13">
        <v>2681158538764</v>
      </c>
      <c r="G147" s="44">
        <v>6186488888</v>
      </c>
      <c r="H147" s="36">
        <f t="shared" si="27"/>
        <v>3.0457599631257013</v>
      </c>
      <c r="I147" s="17">
        <v>1449163077319</v>
      </c>
      <c r="J147" s="17">
        <f t="shared" si="28"/>
        <v>2681158538764</v>
      </c>
      <c r="K147" s="36">
        <f>I147/J147</f>
        <v>0.54049883897841289</v>
      </c>
      <c r="L147" s="18">
        <v>432247722254</v>
      </c>
      <c r="M147" s="17">
        <v>4130321616083</v>
      </c>
      <c r="N147" s="36">
        <f t="shared" si="32"/>
        <v>10.465231583198674</v>
      </c>
    </row>
    <row r="148" spans="1:18" s="19" customFormat="1" ht="16.5" customHeight="1" x14ac:dyDescent="0.35">
      <c r="A148" s="11">
        <v>30</v>
      </c>
      <c r="B148" s="11" t="s">
        <v>73</v>
      </c>
      <c r="C148" s="11" t="s">
        <v>74</v>
      </c>
      <c r="D148" s="12">
        <v>2018</v>
      </c>
      <c r="E148" s="13">
        <v>1870</v>
      </c>
      <c r="F148" s="13">
        <v>5451250000000</v>
      </c>
      <c r="G148" s="44">
        <v>14621367400</v>
      </c>
      <c r="H148" s="36">
        <f t="shared" ref="H148:H157" si="33">E148/(F148/G148)</f>
        <v>5.0157224559504696</v>
      </c>
      <c r="I148" s="17">
        <v>1138590000000</v>
      </c>
      <c r="J148" s="17">
        <f t="shared" si="28"/>
        <v>5451250000000</v>
      </c>
      <c r="K148" s="36">
        <f t="shared" si="31"/>
        <v>0.20886769089658336</v>
      </c>
      <c r="L148" s="18">
        <v>799224977000</v>
      </c>
      <c r="M148" s="17">
        <v>6589840000000</v>
      </c>
      <c r="N148" s="36">
        <f t="shared" si="32"/>
        <v>12.128139332669685</v>
      </c>
      <c r="Q148" s="28"/>
    </row>
    <row r="149" spans="1:18" x14ac:dyDescent="0.35">
      <c r="A149" s="41"/>
      <c r="B149" s="41"/>
      <c r="C149" s="41"/>
      <c r="D149" s="42">
        <v>2019</v>
      </c>
      <c r="E149" s="43">
        <v>1410</v>
      </c>
      <c r="F149" s="43">
        <v>5488590000000</v>
      </c>
      <c r="G149" s="44">
        <v>14726551367</v>
      </c>
      <c r="H149" s="57">
        <f t="shared" si="33"/>
        <v>3.7832006813170596</v>
      </c>
      <c r="I149" s="16">
        <v>1228130000000</v>
      </c>
      <c r="J149" s="16">
        <f t="shared" si="28"/>
        <v>5488590000000</v>
      </c>
      <c r="K149" s="57">
        <f t="shared" si="31"/>
        <v>0.22376056509959752</v>
      </c>
      <c r="L149" s="16">
        <v>1711690042000</v>
      </c>
      <c r="M149" s="16">
        <v>6716720000000</v>
      </c>
      <c r="N149" s="57">
        <f t="shared" si="32"/>
        <v>25.484016633118543</v>
      </c>
      <c r="O149" s="19"/>
      <c r="P149" s="19"/>
      <c r="Q149" s="28"/>
      <c r="R149" s="19"/>
    </row>
    <row r="150" spans="1:18" x14ac:dyDescent="0.35">
      <c r="A150" s="11"/>
      <c r="B150" s="11"/>
      <c r="C150" s="11"/>
      <c r="D150" s="12">
        <v>2020</v>
      </c>
      <c r="E150" s="13">
        <v>458</v>
      </c>
      <c r="F150" s="13">
        <v>3896590000000</v>
      </c>
      <c r="G150" s="44">
        <v>63253401885</v>
      </c>
      <c r="H150" s="36">
        <f t="shared" si="33"/>
        <v>7.4347206309439793</v>
      </c>
      <c r="I150" s="17">
        <v>2870320000000</v>
      </c>
      <c r="J150" s="17">
        <f>F150</f>
        <v>3896590000000</v>
      </c>
      <c r="K150" s="36">
        <f t="shared" ref="K150:K157" si="34">I150/J150</f>
        <v>0.73662356060042244</v>
      </c>
      <c r="L150" s="17">
        <v>1150000000000</v>
      </c>
      <c r="M150" s="17">
        <v>6766000000000</v>
      </c>
      <c r="N150" s="36">
        <f>L150/M150*100</f>
        <v>16.996748448122968</v>
      </c>
      <c r="O150" s="19"/>
      <c r="P150" s="19"/>
      <c r="Q150" s="28"/>
      <c r="R150" s="19"/>
    </row>
    <row r="151" spans="1:18" x14ac:dyDescent="0.35">
      <c r="A151" s="11"/>
      <c r="B151" s="11"/>
      <c r="C151" s="11"/>
      <c r="D151" s="12">
        <v>2021</v>
      </c>
      <c r="E151" s="13">
        <v>326</v>
      </c>
      <c r="F151" s="13">
        <v>7461180000000</v>
      </c>
      <c r="G151" s="44">
        <v>63207375385</v>
      </c>
      <c r="H151" s="36">
        <f t="shared" si="33"/>
        <v>2.7617085200343645</v>
      </c>
      <c r="I151" s="63">
        <v>2452260000000</v>
      </c>
      <c r="J151" s="63">
        <f>F151</f>
        <v>7461180000000</v>
      </c>
      <c r="K151" s="36">
        <f t="shared" si="34"/>
        <v>0.32866919173642772</v>
      </c>
      <c r="L151" s="17">
        <v>1337990000000</v>
      </c>
      <c r="M151" s="17">
        <v>9913440000000</v>
      </c>
      <c r="N151" s="36">
        <f t="shared" ref="N151:N157" si="35">L151/M151*100</f>
        <v>13.496727674752659</v>
      </c>
      <c r="O151" s="19"/>
      <c r="P151" s="19"/>
      <c r="Q151" s="28"/>
      <c r="R151" s="19"/>
    </row>
    <row r="152" spans="1:18" x14ac:dyDescent="0.35">
      <c r="A152" s="11"/>
      <c r="B152" s="11"/>
      <c r="C152" s="11"/>
      <c r="D152" s="12">
        <v>2022</v>
      </c>
      <c r="E152" s="13">
        <v>206</v>
      </c>
      <c r="F152" s="13">
        <v>8709300000000</v>
      </c>
      <c r="G152" s="15">
        <v>63207375385</v>
      </c>
      <c r="H152" s="36">
        <f t="shared" si="33"/>
        <v>1.4950362634551571</v>
      </c>
      <c r="I152" s="64">
        <v>2249800000000</v>
      </c>
      <c r="J152" s="63">
        <f>F152</f>
        <v>8709300000000</v>
      </c>
      <c r="K152" s="36">
        <f t="shared" si="34"/>
        <v>0.25832156430482356</v>
      </c>
      <c r="L152" s="18">
        <v>679880000000</v>
      </c>
      <c r="M152" s="17">
        <v>10959100000000</v>
      </c>
      <c r="N152" s="36">
        <f t="shared" si="35"/>
        <v>6.2037941071803342</v>
      </c>
      <c r="O152" s="19"/>
      <c r="P152" s="19"/>
      <c r="Q152" s="28"/>
      <c r="R152" s="19"/>
    </row>
    <row r="153" spans="1:18" x14ac:dyDescent="0.35">
      <c r="A153" s="11">
        <f>1+A148</f>
        <v>31</v>
      </c>
      <c r="B153" s="11" t="s">
        <v>75</v>
      </c>
      <c r="C153" s="11" t="s">
        <v>76</v>
      </c>
      <c r="D153" s="12">
        <v>2018</v>
      </c>
      <c r="E153" s="13">
        <v>95</v>
      </c>
      <c r="F153" s="13">
        <f>J153</f>
        <v>232108000000</v>
      </c>
      <c r="G153" s="15">
        <v>1274000000</v>
      </c>
      <c r="H153" s="36">
        <f t="shared" si="33"/>
        <v>0.52143829596567115</v>
      </c>
      <c r="I153" s="94">
        <v>960783000000</v>
      </c>
      <c r="J153" s="17">
        <v>232108000000</v>
      </c>
      <c r="K153" s="36">
        <f t="shared" si="34"/>
        <v>4.1393790821514127</v>
      </c>
      <c r="L153" s="18">
        <v>19444000000</v>
      </c>
      <c r="M153" s="17">
        <v>1192891000000</v>
      </c>
      <c r="N153" s="36">
        <f t="shared" si="35"/>
        <v>1.6299896637664297</v>
      </c>
      <c r="O153" s="19"/>
      <c r="P153" s="19"/>
      <c r="Q153" s="28"/>
      <c r="R153" s="19"/>
    </row>
    <row r="154" spans="1:18" x14ac:dyDescent="0.35">
      <c r="A154" s="11"/>
      <c r="B154" s="11"/>
      <c r="C154" s="11"/>
      <c r="D154" s="12">
        <v>2019</v>
      </c>
      <c r="E154" s="13">
        <v>95</v>
      </c>
      <c r="F154" s="13">
        <f>J154</f>
        <v>235438000000</v>
      </c>
      <c r="G154" s="15">
        <v>1274000000</v>
      </c>
      <c r="H154" s="36">
        <f t="shared" si="33"/>
        <v>0.51406315038354045</v>
      </c>
      <c r="I154" s="94">
        <v>995406000000</v>
      </c>
      <c r="J154" s="17">
        <v>235438000000</v>
      </c>
      <c r="K154" s="36">
        <f t="shared" si="34"/>
        <v>4.2278901451762243</v>
      </c>
      <c r="L154" s="18">
        <v>7880000000</v>
      </c>
      <c r="M154" s="17">
        <v>1230844000000</v>
      </c>
      <c r="N154" s="36">
        <f t="shared" si="35"/>
        <v>0.6402111071752391</v>
      </c>
      <c r="O154" s="19"/>
      <c r="P154" s="19"/>
      <c r="Q154" s="28"/>
      <c r="R154" s="19"/>
    </row>
    <row r="155" spans="1:18" x14ac:dyDescent="0.35">
      <c r="A155" s="11"/>
      <c r="B155" s="11"/>
      <c r="C155" s="11"/>
      <c r="D155" s="12">
        <v>2020</v>
      </c>
      <c r="E155" s="13">
        <v>104</v>
      </c>
      <c r="F155" s="13">
        <f>J155</f>
        <v>229196000000</v>
      </c>
      <c r="G155" s="15">
        <v>1274000000</v>
      </c>
      <c r="H155" s="36">
        <f t="shared" si="33"/>
        <v>0.57809036806925085</v>
      </c>
      <c r="I155" s="94">
        <v>935630000000</v>
      </c>
      <c r="J155" s="17">
        <v>229196000000</v>
      </c>
      <c r="K155" s="36">
        <f t="shared" si="34"/>
        <v>4.0822265659086545</v>
      </c>
      <c r="L155" s="18">
        <v>2804000000</v>
      </c>
      <c r="M155" s="17">
        <v>1164826000000</v>
      </c>
      <c r="N155" s="36">
        <f t="shared" si="35"/>
        <v>0.24072264870461341</v>
      </c>
      <c r="O155" s="19"/>
      <c r="P155" s="19"/>
      <c r="Q155" s="28"/>
      <c r="R155" s="19"/>
    </row>
    <row r="156" spans="1:18" x14ac:dyDescent="0.35">
      <c r="A156" s="11"/>
      <c r="B156" s="11"/>
      <c r="C156" s="11"/>
      <c r="D156" s="12">
        <v>2021</v>
      </c>
      <c r="E156" s="13">
        <v>136</v>
      </c>
      <c r="F156" s="13">
        <f>J156</f>
        <v>236979000000</v>
      </c>
      <c r="G156" s="15">
        <v>1274000000</v>
      </c>
      <c r="H156" s="36">
        <f t="shared" si="33"/>
        <v>0.73113651420590009</v>
      </c>
      <c r="I156" s="94">
        <v>969406000000</v>
      </c>
      <c r="J156" s="17">
        <v>236979000000</v>
      </c>
      <c r="K156" s="36">
        <f t="shared" si="34"/>
        <v>4.0906831407002304</v>
      </c>
      <c r="L156" s="18">
        <v>9571000000</v>
      </c>
      <c r="M156" s="17">
        <v>1206386000000</v>
      </c>
      <c r="N156" s="36">
        <f t="shared" si="35"/>
        <v>0.79336132879526122</v>
      </c>
      <c r="O156" s="19"/>
      <c r="P156" s="19"/>
      <c r="Q156" s="28"/>
      <c r="R156" s="19"/>
    </row>
    <row r="157" spans="1:18" x14ac:dyDescent="0.35">
      <c r="A157" s="11"/>
      <c r="B157" s="11"/>
      <c r="C157" s="11"/>
      <c r="D157" s="12">
        <v>2022</v>
      </c>
      <c r="E157" s="13">
        <v>332</v>
      </c>
      <c r="F157" s="13">
        <f>J157</f>
        <v>258910000000</v>
      </c>
      <c r="G157" s="15">
        <v>1274000000</v>
      </c>
      <c r="H157" s="36">
        <f t="shared" si="33"/>
        <v>1.6336487582557646</v>
      </c>
      <c r="I157" s="17">
        <v>1142595000000</v>
      </c>
      <c r="J157" s="17">
        <v>258910000000</v>
      </c>
      <c r="K157" s="36">
        <f t="shared" si="34"/>
        <v>4.4130972152485421</v>
      </c>
      <c r="L157" s="18">
        <v>24464000000</v>
      </c>
      <c r="M157" s="17">
        <v>1401505000000</v>
      </c>
      <c r="N157" s="36">
        <f t="shared" si="35"/>
        <v>1.7455521029179348</v>
      </c>
      <c r="O157" s="19"/>
      <c r="P157" s="19"/>
      <c r="Q157" s="28"/>
      <c r="R157" s="19"/>
    </row>
    <row r="158" spans="1:18" x14ac:dyDescent="0.35">
      <c r="A158" s="11">
        <f>1+A153</f>
        <v>32</v>
      </c>
      <c r="B158" s="11" t="s">
        <v>78</v>
      </c>
      <c r="C158" s="11" t="s">
        <v>77</v>
      </c>
      <c r="D158" s="12">
        <v>2018</v>
      </c>
      <c r="E158" s="13">
        <v>164</v>
      </c>
      <c r="F158" s="13">
        <v>2150277000000</v>
      </c>
      <c r="G158" s="15">
        <v>5758675440</v>
      </c>
      <c r="H158" s="36">
        <f t="shared" ref="H158:H172" si="36">E158/(F158/G158)</f>
        <v>0.43920981908842444</v>
      </c>
      <c r="I158" s="17">
        <v>650926000000</v>
      </c>
      <c r="J158" s="17">
        <f t="shared" ref="J158:J172" si="37">F158</f>
        <v>2150277000000</v>
      </c>
      <c r="K158" s="36">
        <f t="shared" ref="K158:K172" si="38">I158/J158</f>
        <v>0.30271727782048546</v>
      </c>
      <c r="L158" s="18">
        <v>633550000000</v>
      </c>
      <c r="M158" s="17">
        <v>2801203000000</v>
      </c>
      <c r="N158" s="36">
        <f t="shared" ref="N158:N172" si="39">L158/M158*100</f>
        <v>22.617068452375641</v>
      </c>
      <c r="O158" s="19"/>
      <c r="P158" s="19"/>
      <c r="Q158" s="28"/>
      <c r="R158" s="19"/>
    </row>
    <row r="159" spans="1:18" x14ac:dyDescent="0.35">
      <c r="A159" s="11"/>
      <c r="B159" s="11"/>
      <c r="C159" s="11"/>
      <c r="D159" s="12">
        <v>2019</v>
      </c>
      <c r="E159" s="13">
        <v>1490</v>
      </c>
      <c r="F159" s="13">
        <v>2442303000000</v>
      </c>
      <c r="G159" s="15">
        <v>5758675440</v>
      </c>
      <c r="H159" s="36">
        <f t="shared" si="36"/>
        <v>3.5132522072814063</v>
      </c>
      <c r="I159" s="17">
        <v>664678000000</v>
      </c>
      <c r="J159" s="17">
        <f t="shared" si="37"/>
        <v>2442303000000</v>
      </c>
      <c r="K159" s="36">
        <f t="shared" si="38"/>
        <v>0.27215214492223117</v>
      </c>
      <c r="L159" s="18">
        <v>638676000000</v>
      </c>
      <c r="M159" s="17">
        <v>3106981000000</v>
      </c>
      <c r="N159" s="36">
        <f t="shared" si="39"/>
        <v>20.556160465738284</v>
      </c>
      <c r="O159" s="19"/>
      <c r="P159" s="19"/>
      <c r="Q159" s="28"/>
      <c r="R159" s="19"/>
    </row>
    <row r="160" spans="1:18" x14ac:dyDescent="0.35">
      <c r="A160" s="11"/>
      <c r="B160" s="11"/>
      <c r="C160" s="11"/>
      <c r="D160" s="12">
        <v>2020</v>
      </c>
      <c r="E160" s="13">
        <v>1385</v>
      </c>
      <c r="F160" s="13">
        <v>2648510000000</v>
      </c>
      <c r="G160" s="15">
        <v>5758675440</v>
      </c>
      <c r="H160" s="36">
        <f t="shared" si="36"/>
        <v>3.011416035582271</v>
      </c>
      <c r="I160" s="17">
        <v>727016000000</v>
      </c>
      <c r="J160" s="17">
        <f t="shared" si="37"/>
        <v>2648510000000</v>
      </c>
      <c r="K160" s="36">
        <f t="shared" si="38"/>
        <v>0.27450000188785395</v>
      </c>
      <c r="L160" s="18">
        <v>539116000000</v>
      </c>
      <c r="M160" s="17">
        <v>3375526000000</v>
      </c>
      <c r="N160" s="36">
        <f t="shared" si="39"/>
        <v>15.97131824788196</v>
      </c>
      <c r="O160" s="19"/>
      <c r="P160" s="19"/>
      <c r="Q160" s="28"/>
      <c r="R160" s="28"/>
    </row>
    <row r="161" spans="1:18" x14ac:dyDescent="0.35">
      <c r="A161" s="11"/>
      <c r="B161" s="11"/>
      <c r="C161" s="11"/>
      <c r="D161" s="12">
        <v>2021</v>
      </c>
      <c r="E161" s="13">
        <v>1360</v>
      </c>
      <c r="F161" s="17">
        <v>2911633000000</v>
      </c>
      <c r="G161" s="15">
        <v>5758675440</v>
      </c>
      <c r="H161" s="36">
        <f t="shared" si="36"/>
        <v>2.6898302768240367</v>
      </c>
      <c r="I161" s="17">
        <v>957229000000</v>
      </c>
      <c r="J161" s="17">
        <f t="shared" si="37"/>
        <v>2911633000000</v>
      </c>
      <c r="K161" s="36">
        <f t="shared" si="38"/>
        <v>0.32876018371820898</v>
      </c>
      <c r="L161" s="18">
        <v>728263000000</v>
      </c>
      <c r="M161" s="17">
        <v>3868862000000</v>
      </c>
      <c r="N161" s="36">
        <f t="shared" si="39"/>
        <v>18.823700612738321</v>
      </c>
      <c r="O161" s="19"/>
      <c r="P161" s="19"/>
      <c r="Q161" s="28"/>
      <c r="R161" s="28"/>
    </row>
    <row r="162" spans="1:18" x14ac:dyDescent="0.35">
      <c r="A162" s="11"/>
      <c r="B162" s="11"/>
      <c r="C162" s="11"/>
      <c r="D162" s="12">
        <v>2022</v>
      </c>
      <c r="E162" s="13">
        <v>1535</v>
      </c>
      <c r="F162" s="17">
        <v>3319032000000</v>
      </c>
      <c r="G162" s="15">
        <v>5758675440</v>
      </c>
      <c r="H162" s="36">
        <f t="shared" si="36"/>
        <v>2.6632966480588314</v>
      </c>
      <c r="I162" s="17">
        <v>1060545000000</v>
      </c>
      <c r="J162" s="17">
        <f t="shared" si="37"/>
        <v>3319032000000</v>
      </c>
      <c r="K162" s="36">
        <f t="shared" si="38"/>
        <v>0.31953443052070601</v>
      </c>
      <c r="L162" s="17">
        <v>935944000000</v>
      </c>
      <c r="M162" s="17">
        <v>4379577000000</v>
      </c>
      <c r="N162" s="36">
        <f t="shared" si="39"/>
        <v>21.370648352569212</v>
      </c>
      <c r="O162" s="19"/>
      <c r="P162" s="19"/>
      <c r="Q162" s="28"/>
      <c r="R162" s="28"/>
    </row>
    <row r="163" spans="1:18" x14ac:dyDescent="0.35">
      <c r="A163" s="11">
        <v>33</v>
      </c>
      <c r="B163" s="11" t="s">
        <v>80</v>
      </c>
      <c r="C163" s="11" t="s">
        <v>79</v>
      </c>
      <c r="D163" s="12">
        <v>2018</v>
      </c>
      <c r="E163" s="13">
        <v>1250</v>
      </c>
      <c r="F163" s="13">
        <v>4069182342000</v>
      </c>
      <c r="G163" s="15">
        <v>9525000000</v>
      </c>
      <c r="H163" s="36">
        <f t="shared" si="36"/>
        <v>2.9259563714090255</v>
      </c>
      <c r="I163" s="17">
        <v>7226929956000</v>
      </c>
      <c r="J163" s="17">
        <f t="shared" si="37"/>
        <v>4069182342000</v>
      </c>
      <c r="K163" s="36">
        <f t="shared" si="38"/>
        <v>1.776015265132594</v>
      </c>
      <c r="L163" s="17">
        <v>86770969000</v>
      </c>
      <c r="M163" s="17">
        <v>11296112298000</v>
      </c>
      <c r="N163" s="36">
        <f t="shared" si="39"/>
        <v>0.76814895878259792</v>
      </c>
      <c r="O163" s="19"/>
      <c r="P163" s="19"/>
      <c r="Q163" s="28"/>
      <c r="R163" s="28"/>
    </row>
    <row r="164" spans="1:18" x14ac:dyDescent="0.35">
      <c r="A164" s="11"/>
      <c r="B164" s="11"/>
      <c r="C164" s="11"/>
      <c r="D164" s="12">
        <v>2019</v>
      </c>
      <c r="E164" s="13">
        <v>845</v>
      </c>
      <c r="F164" s="13">
        <v>4068567272000</v>
      </c>
      <c r="G164" s="15">
        <v>9525000000</v>
      </c>
      <c r="H164" s="36">
        <f t="shared" si="36"/>
        <v>1.9782455252469031</v>
      </c>
      <c r="I164" s="17">
        <v>7776637385000</v>
      </c>
      <c r="J164" s="17">
        <f t="shared" si="37"/>
        <v>4068567272000</v>
      </c>
      <c r="K164" s="36">
        <f t="shared" si="38"/>
        <v>1.9113945684317544</v>
      </c>
      <c r="L164" s="17">
        <v>12081959000</v>
      </c>
      <c r="M164" s="17">
        <v>11845204657000</v>
      </c>
      <c r="N164" s="36">
        <f t="shared" si="39"/>
        <v>0.10199873577414374</v>
      </c>
      <c r="O164" s="19"/>
      <c r="P164" s="19"/>
      <c r="Q164" s="28"/>
      <c r="R164" s="28"/>
    </row>
    <row r="165" spans="1:18" x14ac:dyDescent="0.35">
      <c r="A165" s="11"/>
      <c r="B165" s="11"/>
      <c r="C165" s="11"/>
      <c r="D165" s="12">
        <v>2020</v>
      </c>
      <c r="E165" s="13">
        <v>1250</v>
      </c>
      <c r="F165" s="13">
        <v>4870786420000</v>
      </c>
      <c r="G165" s="15">
        <v>9525000000</v>
      </c>
      <c r="H165" s="36">
        <f t="shared" si="36"/>
        <v>2.4444204638313827</v>
      </c>
      <c r="I165" s="17">
        <v>7905143639000</v>
      </c>
      <c r="J165" s="17">
        <f t="shared" si="37"/>
        <v>4870786420000</v>
      </c>
      <c r="K165" s="36">
        <f t="shared" si="38"/>
        <v>1.6229706986413088</v>
      </c>
      <c r="L165" s="17">
        <v>580854940000</v>
      </c>
      <c r="M165" s="17">
        <v>12775930059000</v>
      </c>
      <c r="N165" s="36">
        <f t="shared" si="39"/>
        <v>4.5464787089282543</v>
      </c>
      <c r="O165" s="19"/>
      <c r="P165" s="19"/>
      <c r="Q165" s="28"/>
      <c r="R165" s="28"/>
    </row>
    <row r="166" spans="1:18" x14ac:dyDescent="0.35">
      <c r="A166" s="11"/>
      <c r="B166" s="11"/>
      <c r="C166" s="11"/>
      <c r="D166" s="12">
        <v>2021</v>
      </c>
      <c r="E166" s="13">
        <v>965</v>
      </c>
      <c r="F166" s="13">
        <v>6107507765000</v>
      </c>
      <c r="G166" s="15">
        <v>9525000000</v>
      </c>
      <c r="H166" s="36">
        <f t="shared" si="36"/>
        <v>1.5049714799666736</v>
      </c>
      <c r="I166" s="17">
        <v>7743102311000</v>
      </c>
      <c r="J166" s="17">
        <f t="shared" si="37"/>
        <v>6107507765000</v>
      </c>
      <c r="K166" s="36">
        <f t="shared" si="38"/>
        <v>1.2678006494519782</v>
      </c>
      <c r="L166" s="17">
        <v>1526870874000</v>
      </c>
      <c r="M166" s="17">
        <v>13850610076000</v>
      </c>
      <c r="N166" s="36">
        <f t="shared" si="39"/>
        <v>11.023852852848155</v>
      </c>
      <c r="O166" s="19"/>
      <c r="P166" s="19"/>
      <c r="Q166" s="28"/>
      <c r="R166" s="28"/>
    </row>
    <row r="167" spans="1:18" x14ac:dyDescent="0.35">
      <c r="A167" s="11"/>
      <c r="B167" s="11"/>
      <c r="C167" s="11"/>
      <c r="D167" s="12">
        <v>2022</v>
      </c>
      <c r="E167" s="13">
        <v>1470</v>
      </c>
      <c r="F167" s="13">
        <v>6443968832000</v>
      </c>
      <c r="G167" s="15">
        <v>9525000000</v>
      </c>
      <c r="H167" s="36">
        <f t="shared" si="36"/>
        <v>2.1728457050364578</v>
      </c>
      <c r="I167" s="17">
        <v>7525735291000</v>
      </c>
      <c r="J167" s="17">
        <f t="shared" si="37"/>
        <v>6443968832000</v>
      </c>
      <c r="K167" s="36">
        <f t="shared" si="38"/>
        <v>1.1678727019330188</v>
      </c>
      <c r="L167" s="18">
        <v>1848118978000</v>
      </c>
      <c r="M167" s="17">
        <v>13696704123000</v>
      </c>
      <c r="N167" s="36">
        <f t="shared" si="39"/>
        <v>13.49316566528273</v>
      </c>
      <c r="O167" s="19"/>
      <c r="P167" s="19"/>
      <c r="R167" s="28"/>
    </row>
    <row r="168" spans="1:18" x14ac:dyDescent="0.35">
      <c r="A168" s="11">
        <v>34</v>
      </c>
      <c r="B168" s="11" t="s">
        <v>93</v>
      </c>
      <c r="C168" s="11" t="s">
        <v>94</v>
      </c>
      <c r="D168" s="12">
        <v>2018</v>
      </c>
      <c r="E168" s="13">
        <v>865</v>
      </c>
      <c r="F168" s="13">
        <v>4783616000000</v>
      </c>
      <c r="G168" s="15">
        <v>5342098939</v>
      </c>
      <c r="H168" s="36">
        <f t="shared" si="36"/>
        <v>0.96598798528874386</v>
      </c>
      <c r="I168" s="17">
        <v>11556300000000</v>
      </c>
      <c r="J168" s="17">
        <f t="shared" si="37"/>
        <v>4783616000000</v>
      </c>
      <c r="K168" s="36">
        <f t="shared" si="38"/>
        <v>2.4158084595419029</v>
      </c>
      <c r="L168" s="18">
        <v>764380000000</v>
      </c>
      <c r="M168" s="17">
        <v>16339916000000</v>
      </c>
      <c r="N168" s="36">
        <f t="shared" si="39"/>
        <v>4.6779922246846306</v>
      </c>
      <c r="O168" s="19"/>
      <c r="P168" s="19"/>
      <c r="R168" s="28"/>
    </row>
    <row r="169" spans="1:18" x14ac:dyDescent="0.35">
      <c r="A169" s="11"/>
      <c r="B169" s="11"/>
      <c r="C169" s="11"/>
      <c r="D169" s="12">
        <v>2019</v>
      </c>
      <c r="E169" s="13">
        <v>995</v>
      </c>
      <c r="F169" s="13">
        <v>5362924000000</v>
      </c>
      <c r="G169" s="15">
        <v>5342098939</v>
      </c>
      <c r="H169" s="36">
        <f t="shared" si="36"/>
        <v>0.99113626154407553</v>
      </c>
      <c r="I169" s="17">
        <v>12000079000000</v>
      </c>
      <c r="J169" s="17">
        <f t="shared" si="37"/>
        <v>5362924000000</v>
      </c>
      <c r="K169" s="36">
        <f t="shared" si="38"/>
        <v>2.2376000480334981</v>
      </c>
      <c r="L169" s="18">
        <v>661034000000</v>
      </c>
      <c r="M169" s="17">
        <v>17363003000000</v>
      </c>
      <c r="N169" s="36">
        <f t="shared" si="39"/>
        <v>3.8071409651890287</v>
      </c>
      <c r="O169" s="19"/>
      <c r="P169" s="19"/>
      <c r="R169" s="28"/>
    </row>
    <row r="170" spans="1:18" x14ac:dyDescent="0.35">
      <c r="A170" s="11"/>
      <c r="B170" s="11"/>
      <c r="C170" s="11"/>
      <c r="D170" s="12">
        <v>2020</v>
      </c>
      <c r="E170" s="13">
        <v>935</v>
      </c>
      <c r="F170" s="13">
        <v>5888856000000</v>
      </c>
      <c r="G170" s="15">
        <v>5277646539</v>
      </c>
      <c r="H170" s="36">
        <f t="shared" si="36"/>
        <v>0.83795554076462386</v>
      </c>
      <c r="I170" s="17">
        <v>13542437000000</v>
      </c>
      <c r="J170" s="17">
        <f t="shared" si="37"/>
        <v>5888856000000</v>
      </c>
      <c r="K170" s="36">
        <f t="shared" si="38"/>
        <v>2.2996719566584751</v>
      </c>
      <c r="L170" s="18">
        <v>680730000000</v>
      </c>
      <c r="M170" s="17">
        <v>19431293000000</v>
      </c>
      <c r="N170" s="36">
        <f t="shared" si="39"/>
        <v>3.5032666122630132</v>
      </c>
      <c r="O170" s="19"/>
      <c r="P170" s="19"/>
      <c r="R170" s="28"/>
    </row>
    <row r="171" spans="1:18" x14ac:dyDescent="0.35">
      <c r="A171" s="11"/>
      <c r="B171" s="11"/>
      <c r="C171" s="11"/>
      <c r="D171" s="12">
        <v>2021</v>
      </c>
      <c r="E171" s="13">
        <v>795</v>
      </c>
      <c r="F171" s="13">
        <v>6492354000000</v>
      </c>
      <c r="G171" s="15">
        <v>5342098939</v>
      </c>
      <c r="H171" s="36">
        <f t="shared" si="36"/>
        <v>0.65414927413153989</v>
      </c>
      <c r="I171" s="17">
        <v>14591663000000</v>
      </c>
      <c r="J171" s="17">
        <f t="shared" si="37"/>
        <v>6492354000000</v>
      </c>
      <c r="K171" s="36">
        <f t="shared" si="38"/>
        <v>2.2475149999522515</v>
      </c>
      <c r="L171" s="18">
        <v>791916000000</v>
      </c>
      <c r="M171" s="17">
        <v>21084017000000</v>
      </c>
      <c r="N171" s="36">
        <f t="shared" si="39"/>
        <v>3.756001524756881</v>
      </c>
      <c r="O171" s="19"/>
      <c r="P171" s="19"/>
      <c r="R171" s="28"/>
    </row>
    <row r="172" spans="1:18" x14ac:dyDescent="0.35">
      <c r="A172" s="11"/>
      <c r="B172" s="11"/>
      <c r="C172" s="11"/>
      <c r="D172" s="12">
        <v>2022</v>
      </c>
      <c r="E172" s="13">
        <v>695</v>
      </c>
      <c r="F172" s="13">
        <v>6832234000000</v>
      </c>
      <c r="G172" s="15">
        <v>5342098939</v>
      </c>
      <c r="H172" s="36">
        <f t="shared" si="36"/>
        <v>0.54341797464855557</v>
      </c>
      <c r="I172" s="17">
        <v>16841410000000</v>
      </c>
      <c r="J172" s="17">
        <f t="shared" si="37"/>
        <v>6832234000000</v>
      </c>
      <c r="K172" s="36">
        <f t="shared" si="38"/>
        <v>2.4649931486538663</v>
      </c>
      <c r="L172" s="18">
        <v>801440000000</v>
      </c>
      <c r="M172" s="17">
        <v>23673644000000</v>
      </c>
      <c r="N172" s="36">
        <f t="shared" si="39"/>
        <v>3.3853681334398709</v>
      </c>
      <c r="O172" s="19"/>
      <c r="P172" s="19"/>
      <c r="R172" s="28"/>
    </row>
    <row r="173" spans="1:18" x14ac:dyDescent="0.35">
      <c r="A173" s="11">
        <v>35</v>
      </c>
      <c r="B173" s="11" t="s">
        <v>37</v>
      </c>
      <c r="C173" s="11" t="s">
        <v>38</v>
      </c>
      <c r="D173" s="12">
        <v>2018</v>
      </c>
      <c r="E173" s="13">
        <v>1350</v>
      </c>
      <c r="F173" s="13">
        <v>4774956000000</v>
      </c>
      <c r="G173" s="15">
        <v>11553528000</v>
      </c>
      <c r="H173" s="36">
        <f t="shared" ref="H173:H192" si="40">E173/(F173/G173)</f>
        <v>3.2664725706372999</v>
      </c>
      <c r="I173" s="17">
        <v>780915000000</v>
      </c>
      <c r="J173" s="17">
        <f t="shared" ref="J173:J192" si="41">F173</f>
        <v>4774956000000</v>
      </c>
      <c r="K173" s="36">
        <f t="shared" si="31"/>
        <v>0.16354391537848725</v>
      </c>
      <c r="L173" s="18">
        <v>701607000000</v>
      </c>
      <c r="M173" s="17">
        <v>5555871000000</v>
      </c>
      <c r="N173" s="36">
        <f t="shared" si="32"/>
        <v>12.628208970294667</v>
      </c>
      <c r="O173" s="19"/>
      <c r="P173" s="19"/>
      <c r="R173" s="28"/>
    </row>
    <row r="174" spans="1:18" x14ac:dyDescent="0.35">
      <c r="A174" s="11"/>
      <c r="B174" s="11"/>
      <c r="C174" s="11"/>
      <c r="D174" s="12">
        <v>2019</v>
      </c>
      <c r="E174" s="13">
        <v>1680</v>
      </c>
      <c r="F174" s="13">
        <v>5655139000000</v>
      </c>
      <c r="G174" s="15">
        <v>11553528000</v>
      </c>
      <c r="H174" s="36">
        <f t="shared" si="40"/>
        <v>3.4322634757518782</v>
      </c>
      <c r="I174" s="17">
        <v>953283000000</v>
      </c>
      <c r="J174" s="17">
        <f t="shared" si="41"/>
        <v>5655139000000</v>
      </c>
      <c r="K174" s="36">
        <f t="shared" si="31"/>
        <v>0.16856933136391519</v>
      </c>
      <c r="L174" s="18">
        <v>1035865000000</v>
      </c>
      <c r="M174" s="17">
        <v>6608422000000</v>
      </c>
      <c r="N174" s="36">
        <f t="shared" si="32"/>
        <v>15.674922091839777</v>
      </c>
      <c r="O174" s="19"/>
      <c r="P174" s="19"/>
      <c r="R174" s="28"/>
    </row>
    <row r="175" spans="1:18" x14ac:dyDescent="0.35">
      <c r="A175" s="11"/>
      <c r="B175" s="11"/>
      <c r="C175" s="11"/>
      <c r="D175" s="12">
        <v>2020</v>
      </c>
      <c r="E175" s="13">
        <v>1600</v>
      </c>
      <c r="F175" s="13">
        <v>4781737000000</v>
      </c>
      <c r="G175" s="15">
        <v>10398175200</v>
      </c>
      <c r="H175" s="36">
        <f t="shared" si="40"/>
        <v>3.4792963979407485</v>
      </c>
      <c r="I175" s="17">
        <v>3972379000000</v>
      </c>
      <c r="J175" s="17">
        <f t="shared" si="41"/>
        <v>4781737000000</v>
      </c>
      <c r="K175" s="36">
        <f t="shared" si="31"/>
        <v>0.83073975001134526</v>
      </c>
      <c r="L175" s="18">
        <v>1109666000000</v>
      </c>
      <c r="M175" s="17">
        <v>8754116000000</v>
      </c>
      <c r="N175" s="36">
        <f t="shared" si="32"/>
        <v>12.675934383323229</v>
      </c>
      <c r="O175" s="19"/>
      <c r="P175" s="19"/>
      <c r="R175" s="28"/>
    </row>
    <row r="176" spans="1:18" x14ac:dyDescent="0.35">
      <c r="A176" s="11"/>
      <c r="B176" s="11"/>
      <c r="C176" s="11"/>
      <c r="D176" s="12">
        <v>2021</v>
      </c>
      <c r="E176" s="13">
        <v>1570</v>
      </c>
      <c r="F176" s="13">
        <v>5138126000000</v>
      </c>
      <c r="G176" s="15">
        <v>10398175200</v>
      </c>
      <c r="H176" s="36">
        <f t="shared" si="40"/>
        <v>3.1772547158244073</v>
      </c>
      <c r="I176" s="17">
        <v>2268730000000</v>
      </c>
      <c r="J176" s="17">
        <f t="shared" si="41"/>
        <v>5138126000000</v>
      </c>
      <c r="K176" s="36">
        <f t="shared" si="31"/>
        <v>0.44154814420666211</v>
      </c>
      <c r="L176" s="18">
        <v>1276793000000</v>
      </c>
      <c r="M176" s="17">
        <v>7406856000000</v>
      </c>
      <c r="N176" s="36">
        <f t="shared" si="32"/>
        <v>17.237988695878521</v>
      </c>
      <c r="O176" s="19"/>
      <c r="P176" s="19"/>
      <c r="R176" s="28"/>
    </row>
    <row r="177" spans="1:18" x14ac:dyDescent="0.35">
      <c r="A177" s="11"/>
      <c r="B177" s="11"/>
      <c r="C177" s="11"/>
      <c r="D177" s="12">
        <v>2022</v>
      </c>
      <c r="E177" s="13">
        <v>1475</v>
      </c>
      <c r="F177" s="13">
        <v>5822679000000</v>
      </c>
      <c r="G177" s="15">
        <v>10398175200</v>
      </c>
      <c r="H177" s="36">
        <f t="shared" si="40"/>
        <v>2.6340638767824913</v>
      </c>
      <c r="I177" s="17">
        <v>1553696000000</v>
      </c>
      <c r="J177" s="17">
        <f t="shared" si="41"/>
        <v>5822679000000</v>
      </c>
      <c r="K177" s="36">
        <f t="shared" si="31"/>
        <v>0.26683524886053311</v>
      </c>
      <c r="L177" s="18">
        <v>965486000000</v>
      </c>
      <c r="M177" s="17">
        <v>7376375000000</v>
      </c>
      <c r="N177" s="36">
        <f t="shared" si="32"/>
        <v>13.088895290708514</v>
      </c>
      <c r="O177" s="19"/>
      <c r="P177" s="19"/>
      <c r="R177" s="28"/>
    </row>
    <row r="178" spans="1:18" x14ac:dyDescent="0.35">
      <c r="A178" s="11">
        <f>1+A173</f>
        <v>36</v>
      </c>
      <c r="B178" s="11" t="s">
        <v>39</v>
      </c>
      <c r="C178" s="11" t="s">
        <v>40</v>
      </c>
      <c r="D178" s="12">
        <v>2018</v>
      </c>
      <c r="E178" s="13">
        <v>45400</v>
      </c>
      <c r="F178" s="13">
        <v>7578133000000</v>
      </c>
      <c r="G178" s="15">
        <v>7630000000</v>
      </c>
      <c r="H178" s="36">
        <f t="shared" si="40"/>
        <v>45.71073112599106</v>
      </c>
      <c r="I178" s="17">
        <v>11944837000000</v>
      </c>
      <c r="J178" s="17">
        <f t="shared" si="41"/>
        <v>7578133000000</v>
      </c>
      <c r="K178" s="36">
        <f t="shared" si="31"/>
        <v>1.576224249429246</v>
      </c>
      <c r="L178" s="18">
        <v>9109445000000</v>
      </c>
      <c r="M178" s="17">
        <v>19522970000000</v>
      </c>
      <c r="N178" s="36">
        <f t="shared" si="32"/>
        <v>46.660139312819723</v>
      </c>
      <c r="O178" s="19"/>
      <c r="P178" s="19"/>
      <c r="R178" s="28"/>
    </row>
    <row r="179" spans="1:18" x14ac:dyDescent="0.35">
      <c r="A179" s="11"/>
      <c r="B179" s="11"/>
      <c r="C179" s="11"/>
      <c r="D179" s="12">
        <v>2019</v>
      </c>
      <c r="E179" s="13">
        <v>42000</v>
      </c>
      <c r="F179" s="13">
        <v>5281862000000</v>
      </c>
      <c r="G179" s="15">
        <v>7630000000</v>
      </c>
      <c r="H179" s="36">
        <f t="shared" si="40"/>
        <v>60.6717858209851</v>
      </c>
      <c r="I179" s="17">
        <v>15367509000000</v>
      </c>
      <c r="J179" s="17">
        <f t="shared" si="41"/>
        <v>5281862000000</v>
      </c>
      <c r="K179" s="36">
        <f t="shared" si="31"/>
        <v>2.9094870331712568</v>
      </c>
      <c r="L179" s="18">
        <v>7392837000000</v>
      </c>
      <c r="M179" s="17">
        <v>20649371000000</v>
      </c>
      <c r="N179" s="36">
        <f t="shared" si="32"/>
        <v>35.801753961416068</v>
      </c>
      <c r="O179" s="19"/>
      <c r="P179" s="19"/>
    </row>
    <row r="180" spans="1:18" x14ac:dyDescent="0.35">
      <c r="A180" s="11"/>
      <c r="B180" s="11"/>
      <c r="C180" s="11"/>
      <c r="D180" s="12">
        <v>2020</v>
      </c>
      <c r="E180" s="13">
        <v>7350</v>
      </c>
      <c r="F180" s="13">
        <v>4937368000000</v>
      </c>
      <c r="G180" s="15">
        <v>7630000000</v>
      </c>
      <c r="H180" s="36">
        <f t="shared" si="40"/>
        <v>11.35837960630036</v>
      </c>
      <c r="I180" s="17">
        <v>15597264000000</v>
      </c>
      <c r="J180" s="17">
        <f t="shared" si="41"/>
        <v>4937368000000</v>
      </c>
      <c r="K180" s="36">
        <f t="shared" si="31"/>
        <v>3.1590239982111927</v>
      </c>
      <c r="L180" s="18">
        <v>7163536000000</v>
      </c>
      <c r="M180" s="17">
        <v>20534632000000</v>
      </c>
      <c r="N180" s="36">
        <f t="shared" si="32"/>
        <v>34.885144277238567</v>
      </c>
      <c r="O180" s="19"/>
      <c r="P180" s="19"/>
    </row>
    <row r="181" spans="1:18" x14ac:dyDescent="0.35">
      <c r="A181" s="11"/>
      <c r="B181" s="11"/>
      <c r="C181" s="11"/>
      <c r="D181" s="12">
        <v>2021</v>
      </c>
      <c r="E181" s="13">
        <v>4110</v>
      </c>
      <c r="F181" s="13">
        <v>4321269000000</v>
      </c>
      <c r="G181" s="15">
        <v>7630000000</v>
      </c>
      <c r="H181" s="36">
        <f t="shared" si="40"/>
        <v>7.2569654886099428</v>
      </c>
      <c r="I181" s="17">
        <v>14747263000000</v>
      </c>
      <c r="J181" s="17">
        <f t="shared" si="41"/>
        <v>4321269000000</v>
      </c>
      <c r="K181" s="36">
        <f t="shared" si="31"/>
        <v>3.412715801770267</v>
      </c>
      <c r="L181" s="18">
        <v>5758148000000</v>
      </c>
      <c r="M181" s="17">
        <v>19068532000000</v>
      </c>
      <c r="N181" s="36">
        <f t="shared" si="32"/>
        <v>30.197122673103522</v>
      </c>
      <c r="O181" s="19"/>
      <c r="P181" s="19"/>
    </row>
    <row r="182" spans="1:18" x14ac:dyDescent="0.35">
      <c r="A182" s="11"/>
      <c r="B182" s="11"/>
      <c r="C182" s="11"/>
      <c r="D182" s="12">
        <v>2022</v>
      </c>
      <c r="E182" s="13">
        <v>4700</v>
      </c>
      <c r="F182" s="13">
        <v>3997256000000</v>
      </c>
      <c r="G182" s="15">
        <v>7630000000</v>
      </c>
      <c r="H182" s="36">
        <f t="shared" si="40"/>
        <v>8.9714043834070161</v>
      </c>
      <c r="I182" s="17">
        <v>14320858000000</v>
      </c>
      <c r="J182" s="17">
        <f t="shared" si="41"/>
        <v>3997256000000</v>
      </c>
      <c r="K182" s="36">
        <f t="shared" si="31"/>
        <v>3.5826722131382129</v>
      </c>
      <c r="L182" s="18">
        <v>5364761000000</v>
      </c>
      <c r="M182" s="17">
        <v>18318114000000</v>
      </c>
      <c r="N182" s="36">
        <f t="shared" si="32"/>
        <v>29.286644902417358</v>
      </c>
      <c r="O182" s="19"/>
      <c r="P182" s="19"/>
    </row>
    <row r="183" spans="1:18" x14ac:dyDescent="0.35">
      <c r="A183" s="11">
        <f>1+A178</f>
        <v>37</v>
      </c>
      <c r="B183" s="11" t="s">
        <v>41</v>
      </c>
      <c r="C183" s="11" t="s">
        <v>42</v>
      </c>
      <c r="D183" s="12">
        <v>2018</v>
      </c>
      <c r="E183" s="13">
        <v>141</v>
      </c>
      <c r="F183" s="13">
        <v>1005236802665</v>
      </c>
      <c r="G183" s="15">
        <v>2099873760</v>
      </c>
      <c r="H183" s="36">
        <f t="shared" si="40"/>
        <v>0.29453975359343348</v>
      </c>
      <c r="I183" s="17">
        <v>250337111893</v>
      </c>
      <c r="J183" s="17">
        <f t="shared" si="41"/>
        <v>1005236802665</v>
      </c>
      <c r="K183" s="36">
        <f t="shared" si="31"/>
        <v>0.24903297534404542</v>
      </c>
      <c r="L183" s="18">
        <v>51142850919</v>
      </c>
      <c r="M183" s="17">
        <v>1255573914558</v>
      </c>
      <c r="N183" s="36">
        <f t="shared" si="32"/>
        <v>4.0732648493262014</v>
      </c>
      <c r="O183" s="19"/>
      <c r="P183" s="19"/>
    </row>
    <row r="184" spans="1:18" x14ac:dyDescent="0.35">
      <c r="A184" s="11"/>
      <c r="B184" s="11"/>
      <c r="C184" s="11"/>
      <c r="D184" s="12">
        <v>2019</v>
      </c>
      <c r="E184" s="13">
        <v>168</v>
      </c>
      <c r="F184" s="13">
        <v>1033170577477</v>
      </c>
      <c r="G184" s="15">
        <v>2099873760</v>
      </c>
      <c r="H184" s="36">
        <f t="shared" si="40"/>
        <v>0.34145261137951194</v>
      </c>
      <c r="I184" s="17">
        <v>266351031079</v>
      </c>
      <c r="J184" s="17">
        <f t="shared" si="41"/>
        <v>1033170577477</v>
      </c>
      <c r="K184" s="36">
        <f t="shared" si="31"/>
        <v>0.25779966724316578</v>
      </c>
      <c r="L184" s="18">
        <v>27328091481</v>
      </c>
      <c r="M184" s="17">
        <v>1299521608556</v>
      </c>
      <c r="N184" s="36">
        <f t="shared" si="32"/>
        <v>2.1029347493010433</v>
      </c>
      <c r="O184" s="19"/>
      <c r="P184" s="19"/>
    </row>
    <row r="185" spans="1:18" x14ac:dyDescent="0.35">
      <c r="A185" s="11"/>
      <c r="B185" s="11"/>
      <c r="C185" s="11"/>
      <c r="D185" s="12">
        <v>2020</v>
      </c>
      <c r="E185" s="13">
        <v>540</v>
      </c>
      <c r="F185" s="13">
        <v>1185851841509</v>
      </c>
      <c r="G185" s="15">
        <v>2099873760</v>
      </c>
      <c r="H185" s="36">
        <f t="shared" si="40"/>
        <v>0.9562171181157576</v>
      </c>
      <c r="I185" s="17">
        <v>428590166019</v>
      </c>
      <c r="J185" s="17">
        <f t="shared" si="41"/>
        <v>1185851841509</v>
      </c>
      <c r="K185" s="36">
        <f t="shared" si="31"/>
        <v>0.36141965717540037</v>
      </c>
      <c r="L185" s="18">
        <v>172506562986</v>
      </c>
      <c r="M185" s="17">
        <v>1614442007528</v>
      </c>
      <c r="N185" s="36">
        <f t="shared" si="32"/>
        <v>10.68521273490266</v>
      </c>
      <c r="O185" s="19"/>
      <c r="P185" s="19"/>
    </row>
    <row r="186" spans="1:18" x14ac:dyDescent="0.35">
      <c r="A186" s="11"/>
      <c r="B186" s="11"/>
      <c r="C186" s="11"/>
      <c r="D186" s="12">
        <v>2021</v>
      </c>
      <c r="E186" s="13">
        <v>428</v>
      </c>
      <c r="F186" s="13">
        <v>1318385158595</v>
      </c>
      <c r="G186" s="15">
        <v>2099873760</v>
      </c>
      <c r="H186" s="36">
        <f t="shared" si="40"/>
        <v>0.68170212886634096</v>
      </c>
      <c r="I186" s="17">
        <v>572784572607</v>
      </c>
      <c r="J186" s="17">
        <f t="shared" si="41"/>
        <v>1318385158595</v>
      </c>
      <c r="K186" s="36">
        <f t="shared" si="31"/>
        <v>0.43445920858015058</v>
      </c>
      <c r="L186" s="18">
        <v>176877010231</v>
      </c>
      <c r="M186" s="17">
        <v>1891169731202</v>
      </c>
      <c r="N186" s="36">
        <f t="shared" si="32"/>
        <v>9.3527834817121107</v>
      </c>
      <c r="O186" s="19"/>
      <c r="P186" s="19"/>
    </row>
    <row r="187" spans="1:18" x14ac:dyDescent="0.35">
      <c r="A187" s="11"/>
      <c r="B187" s="11"/>
      <c r="C187" s="11"/>
      <c r="D187" s="12">
        <v>2022</v>
      </c>
      <c r="E187" s="13">
        <v>630</v>
      </c>
      <c r="F187" s="13">
        <v>1500927506265</v>
      </c>
      <c r="G187" s="15">
        <v>2099873760</v>
      </c>
      <c r="H187" s="36">
        <f t="shared" si="40"/>
        <v>0.88140197529728559</v>
      </c>
      <c r="I187" s="17">
        <v>667866337031</v>
      </c>
      <c r="J187" s="21">
        <f t="shared" si="41"/>
        <v>1500927506265</v>
      </c>
      <c r="K187" s="36">
        <f t="shared" si="31"/>
        <v>0.4449690836121456</v>
      </c>
      <c r="L187" s="18">
        <v>249644129079</v>
      </c>
      <c r="M187" s="21">
        <v>2168793843296</v>
      </c>
      <c r="N187" s="36">
        <f t="shared" si="32"/>
        <v>11.510735787575186</v>
      </c>
      <c r="O187" s="19"/>
      <c r="P187" s="19"/>
    </row>
    <row r="188" spans="1:18" x14ac:dyDescent="0.35">
      <c r="A188" s="11">
        <f>1+A183</f>
        <v>38</v>
      </c>
      <c r="B188" s="11" t="s">
        <v>43</v>
      </c>
      <c r="C188" s="11" t="s">
        <v>44</v>
      </c>
      <c r="D188" s="12">
        <v>2018</v>
      </c>
      <c r="E188" s="24">
        <v>615</v>
      </c>
      <c r="F188" s="24">
        <v>2450039514752</v>
      </c>
      <c r="G188" s="25">
        <v>6306250000</v>
      </c>
      <c r="H188" s="36">
        <f t="shared" si="40"/>
        <v>1.5829719180641775</v>
      </c>
      <c r="I188" s="26">
        <v>2138457892658</v>
      </c>
      <c r="J188" s="26">
        <f t="shared" si="41"/>
        <v>2450039514752</v>
      </c>
      <c r="K188" s="36">
        <f t="shared" si="31"/>
        <v>0.87282587884075857</v>
      </c>
      <c r="L188" s="27">
        <v>242010106249</v>
      </c>
      <c r="M188" s="26">
        <v>4588497407410</v>
      </c>
      <c r="N188" s="36">
        <f t="shared" si="32"/>
        <v>5.2742779337343855</v>
      </c>
      <c r="O188" s="19"/>
      <c r="P188" s="19"/>
    </row>
    <row r="189" spans="1:18" x14ac:dyDescent="0.35">
      <c r="A189" s="22"/>
      <c r="B189" s="23"/>
      <c r="C189" s="23"/>
      <c r="D189" s="12">
        <v>2019</v>
      </c>
      <c r="E189" s="24">
        <v>685</v>
      </c>
      <c r="F189" s="24">
        <v>2703608388082</v>
      </c>
      <c r="G189" s="25">
        <v>6306250000</v>
      </c>
      <c r="H189" s="36">
        <f t="shared" si="40"/>
        <v>1.5977836394658287</v>
      </c>
      <c r="I189" s="26">
        <v>2811776373408</v>
      </c>
      <c r="J189" s="21">
        <f t="shared" si="41"/>
        <v>2703608388082</v>
      </c>
      <c r="K189" s="36">
        <f t="shared" si="31"/>
        <v>1.0400087474956892</v>
      </c>
      <c r="L189" s="27">
        <v>218064313042</v>
      </c>
      <c r="M189" s="21">
        <v>5515384761490</v>
      </c>
      <c r="N189" s="36">
        <f t="shared" si="32"/>
        <v>3.953746156833656</v>
      </c>
      <c r="O189" s="19"/>
      <c r="P189" s="19"/>
    </row>
    <row r="190" spans="1:18" x14ac:dyDescent="0.35">
      <c r="A190" s="22"/>
      <c r="B190" s="23"/>
      <c r="C190" s="23"/>
      <c r="D190" s="12">
        <v>2020</v>
      </c>
      <c r="E190" s="24">
        <v>560</v>
      </c>
      <c r="F190" s="24">
        <v>3029837381689</v>
      </c>
      <c r="G190" s="25">
        <v>6306250000</v>
      </c>
      <c r="H190" s="36">
        <f t="shared" si="40"/>
        <v>1.1655741068292402</v>
      </c>
      <c r="I190" s="26">
        <v>2919169404821</v>
      </c>
      <c r="J190" s="26">
        <f t="shared" si="41"/>
        <v>3029837381689</v>
      </c>
      <c r="K190" s="36">
        <f t="shared" si="31"/>
        <v>0.96347395489380772</v>
      </c>
      <c r="L190" s="27">
        <v>314373402229</v>
      </c>
      <c r="M190" s="26">
        <v>5949006786510</v>
      </c>
      <c r="N190" s="36">
        <f t="shared" si="32"/>
        <v>5.2844687106741048</v>
      </c>
      <c r="O190" s="19"/>
      <c r="P190" s="19"/>
    </row>
    <row r="191" spans="1:18" x14ac:dyDescent="0.35">
      <c r="A191" s="22"/>
      <c r="B191" s="23"/>
      <c r="C191" s="23"/>
      <c r="D191" s="12">
        <v>2021</v>
      </c>
      <c r="E191" s="24">
        <v>810</v>
      </c>
      <c r="F191" s="24">
        <v>3642537753968</v>
      </c>
      <c r="G191" s="25">
        <v>6362500000</v>
      </c>
      <c r="H191" s="36">
        <f t="shared" si="40"/>
        <v>1.4148446352782196</v>
      </c>
      <c r="I191" s="26">
        <v>3158497024662</v>
      </c>
      <c r="J191" s="26">
        <f t="shared" si="41"/>
        <v>3642537753968</v>
      </c>
      <c r="K191" s="36">
        <f t="shared" si="31"/>
        <v>0.8671144235145648</v>
      </c>
      <c r="L191" s="27">
        <v>535295612635</v>
      </c>
      <c r="M191" s="26">
        <v>6801034778630</v>
      </c>
      <c r="N191" s="36">
        <f t="shared" si="32"/>
        <v>7.8707965781470381</v>
      </c>
      <c r="O191" s="19"/>
      <c r="P191" s="19"/>
    </row>
    <row r="192" spans="1:18" x14ac:dyDescent="0.35">
      <c r="A192" s="22"/>
      <c r="B192" s="23"/>
      <c r="C192" s="23"/>
      <c r="D192" s="51">
        <v>2022</v>
      </c>
      <c r="E192" s="24">
        <v>362</v>
      </c>
      <c r="F192" s="24">
        <v>6956345266754</v>
      </c>
      <c r="G192" s="25">
        <v>6306250000</v>
      </c>
      <c r="H192" s="58">
        <f t="shared" si="40"/>
        <v>0.32816980935525636</v>
      </c>
      <c r="I192" s="26">
        <v>3195737865490</v>
      </c>
      <c r="J192" s="26">
        <f t="shared" si="41"/>
        <v>6956345266754</v>
      </c>
      <c r="K192" s="59">
        <f t="shared" si="31"/>
        <v>0.45939897215326247</v>
      </c>
      <c r="L192" s="27">
        <v>177124125126</v>
      </c>
      <c r="M192" s="27">
        <v>6956345266754</v>
      </c>
      <c r="N192" s="58">
        <f t="shared" si="32"/>
        <v>2.5462238910497672</v>
      </c>
      <c r="O192" s="19"/>
      <c r="P192" s="19"/>
    </row>
    <row r="193" spans="14:16" x14ac:dyDescent="0.35">
      <c r="N193" s="99"/>
      <c r="O193" s="28"/>
      <c r="P193" s="28"/>
    </row>
    <row r="194" spans="14:16" x14ac:dyDescent="0.35">
      <c r="O194" s="28"/>
      <c r="P194" s="28"/>
    </row>
    <row r="195" spans="14:16" x14ac:dyDescent="0.35">
      <c r="O195" s="28"/>
      <c r="P195" s="28"/>
    </row>
    <row r="196" spans="14:16" x14ac:dyDescent="0.35">
      <c r="O196" s="28"/>
      <c r="P196" s="28"/>
    </row>
    <row r="197" spans="14:16" x14ac:dyDescent="0.35">
      <c r="O197" s="28"/>
      <c r="P197" s="28"/>
    </row>
    <row r="198" spans="14:16" x14ac:dyDescent="0.35">
      <c r="O198" s="28"/>
      <c r="P198" s="28"/>
    </row>
    <row r="199" spans="14:16" x14ac:dyDescent="0.35">
      <c r="O199" s="28"/>
      <c r="P199" s="28"/>
    </row>
    <row r="200" spans="14:16" x14ac:dyDescent="0.35">
      <c r="O200" s="28"/>
      <c r="P200" s="28"/>
    </row>
    <row r="201" spans="14:16" x14ac:dyDescent="0.35">
      <c r="O201" s="28"/>
      <c r="P201" s="28"/>
    </row>
    <row r="202" spans="14:16" x14ac:dyDescent="0.35">
      <c r="O202" s="28"/>
      <c r="P202" s="28"/>
    </row>
    <row r="203" spans="14:16" x14ac:dyDescent="0.35">
      <c r="O203" s="28"/>
      <c r="P203" s="28"/>
    </row>
    <row r="204" spans="14:16" x14ac:dyDescent="0.35">
      <c r="O204" s="28"/>
      <c r="P204" s="28"/>
    </row>
    <row r="205" spans="14:16" x14ac:dyDescent="0.35">
      <c r="O205" s="28"/>
      <c r="P205" s="28"/>
    </row>
    <row r="206" spans="14:16" x14ac:dyDescent="0.35">
      <c r="O206" s="28"/>
      <c r="P206" s="28"/>
    </row>
    <row r="207" spans="14:16" x14ac:dyDescent="0.35">
      <c r="O207" s="28"/>
      <c r="P207" s="28"/>
    </row>
    <row r="208" spans="14:16" x14ac:dyDescent="0.35">
      <c r="O208" s="28"/>
      <c r="P208" s="28"/>
    </row>
    <row r="209" spans="15:16" x14ac:dyDescent="0.35">
      <c r="O209" s="28"/>
      <c r="P209" s="28"/>
    </row>
    <row r="210" spans="15:16" x14ac:dyDescent="0.35">
      <c r="O210" s="28"/>
      <c r="P210" s="28"/>
    </row>
    <row r="211" spans="15:16" x14ac:dyDescent="0.35">
      <c r="O211" s="28"/>
      <c r="P211" s="28"/>
    </row>
  </sheetData>
  <mergeCells count="4">
    <mergeCell ref="A1:D1"/>
    <mergeCell ref="E1:H1"/>
    <mergeCell ref="I1:K1"/>
    <mergeCell ref="L1:N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93"/>
  <sheetViews>
    <sheetView topLeftCell="A92" workbookViewId="0">
      <selection activeCell="B133" sqref="B133"/>
    </sheetView>
  </sheetViews>
  <sheetFormatPr defaultRowHeight="14.5" x14ac:dyDescent="0.35"/>
  <cols>
    <col min="3" max="3" width="17" customWidth="1"/>
    <col min="4" max="4" width="7" bestFit="1" customWidth="1"/>
    <col min="5" max="5" width="30" bestFit="1" customWidth="1"/>
    <col min="6" max="6" width="27" bestFit="1" customWidth="1"/>
    <col min="7" max="7" width="26.453125" bestFit="1" customWidth="1"/>
    <col min="8" max="8" width="27" bestFit="1" customWidth="1"/>
    <col min="9" max="9" width="30.1796875" bestFit="1" customWidth="1"/>
    <col min="10" max="11" width="25.1796875" bestFit="1" customWidth="1"/>
    <col min="12" max="12" width="27.54296875" bestFit="1" customWidth="1"/>
    <col min="13" max="14" width="25.1796875" bestFit="1" customWidth="1"/>
    <col min="15" max="15" width="23.1796875" bestFit="1" customWidth="1"/>
    <col min="16" max="16" width="22.453125" bestFit="1" customWidth="1"/>
    <col min="17" max="17" width="25.1796875" bestFit="1" customWidth="1"/>
    <col min="18" max="18" width="23.453125" bestFit="1" customWidth="1"/>
    <col min="19" max="19" width="9.54296875" bestFit="1" customWidth="1"/>
    <col min="20" max="20" width="25.1796875" bestFit="1" customWidth="1"/>
    <col min="21" max="21" width="24.54296875" bestFit="1" customWidth="1"/>
    <col min="22" max="22" width="22.453125" bestFit="1" customWidth="1"/>
    <col min="23" max="23" width="24.54296875" bestFit="1" customWidth="1"/>
    <col min="24" max="24" width="25.54296875" bestFit="1" customWidth="1"/>
    <col min="26" max="26" width="12.7265625" bestFit="1" customWidth="1"/>
    <col min="29" max="29" width="9.54296875" bestFit="1" customWidth="1"/>
  </cols>
  <sheetData>
    <row r="1" spans="1:29" ht="15.5" x14ac:dyDescent="0.35">
      <c r="A1" s="104"/>
      <c r="B1" s="104"/>
      <c r="C1" s="104"/>
      <c r="D1" s="104"/>
      <c r="E1" s="105" t="s">
        <v>112</v>
      </c>
      <c r="F1" s="106"/>
      <c r="G1" s="106"/>
      <c r="H1" s="106"/>
      <c r="I1" s="106"/>
      <c r="J1" s="106"/>
      <c r="K1" s="106"/>
      <c r="L1" s="106"/>
      <c r="M1" s="107"/>
      <c r="N1" s="108" t="s">
        <v>113</v>
      </c>
      <c r="O1" s="109"/>
      <c r="P1" s="110"/>
      <c r="Q1" s="111" t="s">
        <v>114</v>
      </c>
      <c r="R1" s="112"/>
      <c r="S1" s="113"/>
      <c r="T1" s="114" t="s">
        <v>115</v>
      </c>
      <c r="U1" s="114"/>
      <c r="V1" s="114"/>
      <c r="W1" s="114" t="s">
        <v>116</v>
      </c>
      <c r="X1" s="114"/>
      <c r="Y1" s="114"/>
      <c r="Z1" s="111" t="s">
        <v>117</v>
      </c>
      <c r="AA1" s="112"/>
      <c r="AB1" s="112"/>
      <c r="AC1" s="113"/>
    </row>
    <row r="2" spans="1:29" ht="15" x14ac:dyDescent="0.35">
      <c r="A2" s="2" t="s">
        <v>1</v>
      </c>
      <c r="B2" s="2" t="s">
        <v>2</v>
      </c>
      <c r="C2" s="2" t="s">
        <v>3</v>
      </c>
      <c r="D2" s="2" t="s">
        <v>4</v>
      </c>
      <c r="E2" s="65" t="s">
        <v>95</v>
      </c>
      <c r="F2" s="100" t="s">
        <v>105</v>
      </c>
      <c r="G2" s="100" t="s">
        <v>106</v>
      </c>
      <c r="H2" s="101" t="s">
        <v>107</v>
      </c>
      <c r="I2" s="100" t="s">
        <v>108</v>
      </c>
      <c r="J2" s="100" t="s">
        <v>109</v>
      </c>
      <c r="K2" s="100" t="s">
        <v>110</v>
      </c>
      <c r="L2" s="2" t="s">
        <v>111</v>
      </c>
      <c r="M2" s="90" t="s">
        <v>96</v>
      </c>
      <c r="N2" s="10" t="s">
        <v>97</v>
      </c>
      <c r="O2" s="66" t="s">
        <v>98</v>
      </c>
      <c r="P2" s="67" t="s">
        <v>99</v>
      </c>
      <c r="Q2" s="2" t="s">
        <v>97</v>
      </c>
      <c r="R2" s="2" t="s">
        <v>48</v>
      </c>
      <c r="S2" s="9" t="s">
        <v>100</v>
      </c>
      <c r="T2" s="10" t="s">
        <v>97</v>
      </c>
      <c r="U2" s="10" t="s">
        <v>98</v>
      </c>
      <c r="V2" s="9" t="s">
        <v>101</v>
      </c>
      <c r="W2" s="2" t="s">
        <v>101</v>
      </c>
      <c r="X2" s="2" t="s">
        <v>97</v>
      </c>
      <c r="Y2" s="9" t="s">
        <v>102</v>
      </c>
      <c r="Z2" s="2" t="s">
        <v>99</v>
      </c>
      <c r="AA2" s="2" t="s">
        <v>100</v>
      </c>
      <c r="AB2" s="69" t="s">
        <v>102</v>
      </c>
      <c r="AC2" s="9" t="s">
        <v>103</v>
      </c>
    </row>
    <row r="3" spans="1:29" ht="15.5" x14ac:dyDescent="0.35">
      <c r="A3" s="11">
        <v>1</v>
      </c>
      <c r="B3" s="11" t="s">
        <v>92</v>
      </c>
      <c r="C3" s="11" t="s">
        <v>91</v>
      </c>
      <c r="D3" s="12">
        <v>2018</v>
      </c>
      <c r="E3" s="85">
        <v>19084000000000</v>
      </c>
      <c r="F3" s="52">
        <v>15544000000000</v>
      </c>
      <c r="G3" s="52">
        <v>341994000000</v>
      </c>
      <c r="H3" s="52">
        <v>427554000000</v>
      </c>
      <c r="I3" s="52">
        <v>48592000000</v>
      </c>
      <c r="J3" s="52">
        <v>786046000000</v>
      </c>
      <c r="K3" s="52">
        <v>238813000000</v>
      </c>
      <c r="L3" s="52">
        <f>(F3+H3+J3)-(G3+I3+K3)</f>
        <v>16128201000000</v>
      </c>
      <c r="M3" s="91">
        <f>E3-L3</f>
        <v>2955799000000</v>
      </c>
      <c r="N3" s="54">
        <f t="shared" ref="N3:N34" si="0">M3</f>
        <v>2955799000000</v>
      </c>
      <c r="O3" s="92">
        <f>G3+I3+K3</f>
        <v>629399000000</v>
      </c>
      <c r="P3" s="103">
        <f>N3/O3</f>
        <v>4.6962244935247748</v>
      </c>
      <c r="Q3" s="56">
        <f t="shared" ref="Q3:Q34" si="1">N3</f>
        <v>2955799000000</v>
      </c>
      <c r="R3" s="82">
        <f>'pbv,der,roa'!F3</f>
        <v>19475000000000</v>
      </c>
      <c r="S3" s="95">
        <f>Q3/R3</f>
        <v>0.15177401797175866</v>
      </c>
      <c r="T3" s="56">
        <f>Q3</f>
        <v>2955799000000</v>
      </c>
      <c r="U3" s="82">
        <f>O3</f>
        <v>629399000000</v>
      </c>
      <c r="V3" s="93">
        <f>T3-U3</f>
        <v>2326400000000</v>
      </c>
      <c r="W3" s="56">
        <f>V3</f>
        <v>2326400000000</v>
      </c>
      <c r="X3" s="82">
        <f>T3</f>
        <v>2955799000000</v>
      </c>
      <c r="Y3" s="95">
        <f>W3/X3</f>
        <v>0.78706299041308292</v>
      </c>
      <c r="Z3" s="96">
        <f>P3</f>
        <v>4.6962244935247748</v>
      </c>
      <c r="AA3" s="68">
        <f>S3</f>
        <v>0.15177401797175866</v>
      </c>
      <c r="AB3" s="97">
        <f>Y3</f>
        <v>0.78706299041308292</v>
      </c>
      <c r="AC3" s="95">
        <f>Z3+AA3+AB3</f>
        <v>5.6350615019096164</v>
      </c>
    </row>
    <row r="4" spans="1:29" ht="15.5" x14ac:dyDescent="0.35">
      <c r="A4" s="11"/>
      <c r="B4" s="11"/>
      <c r="C4" s="11"/>
      <c r="D4" s="12">
        <v>2019</v>
      </c>
      <c r="E4" s="85">
        <v>17453000000000</v>
      </c>
      <c r="F4" s="54">
        <v>15308000000000</v>
      </c>
      <c r="G4" s="54">
        <v>325094000000</v>
      </c>
      <c r="H4" s="54">
        <v>460839000000</v>
      </c>
      <c r="I4" s="54">
        <v>31351000000</v>
      </c>
      <c r="J4" s="54">
        <v>723359000000</v>
      </c>
      <c r="K4" s="54">
        <v>241889000000</v>
      </c>
      <c r="L4" s="54">
        <f>(F4+H4+J4)-(G4+I4+K4)</f>
        <v>15893864000000</v>
      </c>
      <c r="M4" s="91">
        <f>E4-L4</f>
        <v>1559136000000</v>
      </c>
      <c r="N4" s="54">
        <f t="shared" si="0"/>
        <v>1559136000000</v>
      </c>
      <c r="O4" s="92">
        <f>G4+I4+K4</f>
        <v>598334000000</v>
      </c>
      <c r="P4" s="103">
        <f>N4/O4</f>
        <v>2.6057954252975764</v>
      </c>
      <c r="Q4" s="56">
        <f t="shared" si="1"/>
        <v>1559136000000</v>
      </c>
      <c r="R4" s="82">
        <f>'pbv,der,roa'!F4</f>
        <v>18979000000000</v>
      </c>
      <c r="S4" s="95">
        <f>Q4/R4</f>
        <v>8.2150587491437901E-2</v>
      </c>
      <c r="T4" s="56">
        <f>Q4</f>
        <v>1559136000000</v>
      </c>
      <c r="U4" s="82">
        <f>O4</f>
        <v>598334000000</v>
      </c>
      <c r="V4" s="93">
        <f>T4-U4</f>
        <v>960802000000</v>
      </c>
      <c r="W4" s="56">
        <f>V4</f>
        <v>960802000000</v>
      </c>
      <c r="X4" s="82">
        <f>T4</f>
        <v>1559136000000</v>
      </c>
      <c r="Y4" s="95">
        <f>W4/X4</f>
        <v>0.61624002011370405</v>
      </c>
      <c r="Z4" s="96">
        <f>P4</f>
        <v>2.6057954252975764</v>
      </c>
      <c r="AA4" s="68">
        <f>S4</f>
        <v>8.2150587491437901E-2</v>
      </c>
      <c r="AB4" s="97">
        <f>Y4</f>
        <v>0.61624002011370405</v>
      </c>
      <c r="AC4" s="95">
        <f>Z4+AA4+AB4</f>
        <v>3.3041860329027184</v>
      </c>
    </row>
    <row r="5" spans="1:29" ht="15.5" x14ac:dyDescent="0.35">
      <c r="A5" s="11"/>
      <c r="B5" s="11"/>
      <c r="C5" s="11"/>
      <c r="D5" s="12">
        <v>2020</v>
      </c>
      <c r="E5" s="85">
        <v>18807000000000</v>
      </c>
      <c r="F5" s="54">
        <v>15844000000000</v>
      </c>
      <c r="G5" s="54">
        <v>321357000000</v>
      </c>
      <c r="H5" s="54">
        <v>416725000000</v>
      </c>
      <c r="I5" s="54">
        <v>29725000000</v>
      </c>
      <c r="J5" s="54">
        <v>704009000000</v>
      </c>
      <c r="K5" s="54">
        <v>227801000000</v>
      </c>
      <c r="L5" s="54">
        <f>(F5+H5+J5)-(G5+I5+K5)</f>
        <v>16385851000000</v>
      </c>
      <c r="M5" s="91">
        <f>E5-L5</f>
        <v>2421149000000</v>
      </c>
      <c r="N5" s="54">
        <f t="shared" si="0"/>
        <v>2421149000000</v>
      </c>
      <c r="O5" s="92">
        <f>G5+I5+K5</f>
        <v>578883000000</v>
      </c>
      <c r="P5" s="103">
        <f>N5/O5</f>
        <v>4.1824496487200351</v>
      </c>
      <c r="Q5" s="56">
        <f t="shared" si="1"/>
        <v>2421149000000</v>
      </c>
      <c r="R5" s="82">
        <f>'pbv,der,roa'!F5</f>
        <v>19248000000000</v>
      </c>
      <c r="S5" s="95">
        <f>Q5/R5</f>
        <v>0.12578704280964256</v>
      </c>
      <c r="T5" s="56">
        <f>Q5</f>
        <v>2421149000000</v>
      </c>
      <c r="U5" s="82">
        <f>O5</f>
        <v>578883000000</v>
      </c>
      <c r="V5" s="93">
        <f>T5-U5</f>
        <v>1842266000000</v>
      </c>
      <c r="W5" s="56">
        <f>V5</f>
        <v>1842266000000</v>
      </c>
      <c r="X5" s="82">
        <f>T5</f>
        <v>2421149000000</v>
      </c>
      <c r="Y5" s="95">
        <f>W5/X5</f>
        <v>0.76090566916782076</v>
      </c>
      <c r="Z5" s="96">
        <f>P5</f>
        <v>4.1824496487200351</v>
      </c>
      <c r="AA5" s="68">
        <f>S5</f>
        <v>0.12578704280964256</v>
      </c>
      <c r="AB5" s="97">
        <f>Y5</f>
        <v>0.76090566916782076</v>
      </c>
      <c r="AC5" s="95">
        <f>Z5+AA5+AB5</f>
        <v>5.0691423606974988</v>
      </c>
    </row>
    <row r="6" spans="1:29" ht="15.5" x14ac:dyDescent="0.35">
      <c r="A6" s="11"/>
      <c r="B6" s="11"/>
      <c r="C6" s="11"/>
      <c r="D6" s="12">
        <v>2021</v>
      </c>
      <c r="E6" s="85">
        <v>24322000000000</v>
      </c>
      <c r="F6" s="52">
        <v>19492000000000</v>
      </c>
      <c r="G6" s="52">
        <v>339153000000</v>
      </c>
      <c r="H6" s="52">
        <v>421399000000</v>
      </c>
      <c r="I6" s="52">
        <v>32453000000</v>
      </c>
      <c r="J6" s="52">
        <v>978957000000</v>
      </c>
      <c r="K6" s="52">
        <v>246873000000</v>
      </c>
      <c r="L6" s="52">
        <f t="shared" ref="L6:L69" si="2">(F6+H6+J6)-(G6+I6+K6)</f>
        <v>20273877000000</v>
      </c>
      <c r="M6" s="91">
        <f t="shared" ref="M6:M69" si="3">E6-L6</f>
        <v>4048123000000</v>
      </c>
      <c r="N6" s="54">
        <f t="shared" si="0"/>
        <v>4048123000000</v>
      </c>
      <c r="O6" s="92">
        <f t="shared" ref="O6:O71" si="4">G6+I6+K6</f>
        <v>618479000000</v>
      </c>
      <c r="P6" s="103">
        <f t="shared" ref="P6:P69" si="5">N6/O6</f>
        <v>6.5452877138916596</v>
      </c>
      <c r="Q6" s="56">
        <f t="shared" si="1"/>
        <v>4048123000000</v>
      </c>
      <c r="R6" s="82">
        <f>'pbv,der,roa'!F6</f>
        <v>21171000000000</v>
      </c>
      <c r="S6" s="95">
        <f t="shared" ref="S6:S69" si="6">Q6/R6</f>
        <v>0.19121076000188938</v>
      </c>
      <c r="T6" s="56">
        <f>Q6</f>
        <v>4048123000000</v>
      </c>
      <c r="U6" s="82">
        <f t="shared" ref="U6:U69" si="7">O6</f>
        <v>618479000000</v>
      </c>
      <c r="V6" s="93">
        <f t="shared" ref="V6:V69" si="8">T6-U6</f>
        <v>3429644000000</v>
      </c>
      <c r="W6" s="56">
        <f t="shared" ref="W6:W69" si="9">V6</f>
        <v>3429644000000</v>
      </c>
      <c r="X6" s="82">
        <f t="shared" ref="X6:X69" si="10">T6</f>
        <v>4048123000000</v>
      </c>
      <c r="Y6" s="95">
        <f t="shared" ref="Y6:Y69" si="11">W6/X6</f>
        <v>0.84721832809922026</v>
      </c>
      <c r="Z6" s="96">
        <f t="shared" ref="Z6:Z69" si="12">P6</f>
        <v>6.5452877138916596</v>
      </c>
      <c r="AA6" s="68">
        <f t="shared" ref="AA6:AA69" si="13">S6</f>
        <v>0.19121076000188938</v>
      </c>
      <c r="AB6" s="97">
        <f t="shared" ref="AB6:AB69" si="14">Y6</f>
        <v>0.84721832809922026</v>
      </c>
      <c r="AC6" s="95">
        <f t="shared" ref="AC6:AC69" si="15">Z6+AA6+AB6</f>
        <v>7.5837168019927699</v>
      </c>
    </row>
    <row r="7" spans="1:29" ht="15.5" x14ac:dyDescent="0.35">
      <c r="A7" s="11"/>
      <c r="B7" s="11"/>
      <c r="C7" s="11"/>
      <c r="D7" s="12">
        <v>2022</v>
      </c>
      <c r="E7" s="85">
        <v>21829000000000</v>
      </c>
      <c r="F7" s="52">
        <v>18006000000000</v>
      </c>
      <c r="G7" s="52">
        <v>318015000000</v>
      </c>
      <c r="H7" s="52">
        <v>578728000000</v>
      </c>
      <c r="I7" s="52">
        <v>52947000000</v>
      </c>
      <c r="J7" s="52">
        <v>882976000000</v>
      </c>
      <c r="K7" s="52">
        <v>239494000000</v>
      </c>
      <c r="L7" s="54">
        <f t="shared" si="2"/>
        <v>18857248000000</v>
      </c>
      <c r="M7" s="91">
        <f t="shared" si="3"/>
        <v>2971752000000</v>
      </c>
      <c r="N7" s="54">
        <f t="shared" si="0"/>
        <v>2971752000000</v>
      </c>
      <c r="O7" s="92">
        <f t="shared" si="4"/>
        <v>610456000000</v>
      </c>
      <c r="P7" s="103">
        <f t="shared" si="5"/>
        <v>4.8680854967434177</v>
      </c>
      <c r="Q7" s="56">
        <f t="shared" si="1"/>
        <v>2971752000000</v>
      </c>
      <c r="R7" s="82">
        <f>'pbv,der,roa'!F7</f>
        <v>22243000000000</v>
      </c>
      <c r="S7" s="95">
        <f t="shared" si="6"/>
        <v>0.13360392033448726</v>
      </c>
      <c r="T7" s="56">
        <f t="shared" ref="T7:T70" si="16">Q7</f>
        <v>2971752000000</v>
      </c>
      <c r="U7" s="82">
        <f t="shared" si="7"/>
        <v>610456000000</v>
      </c>
      <c r="V7" s="93">
        <f t="shared" si="8"/>
        <v>2361296000000</v>
      </c>
      <c r="W7" s="56">
        <f t="shared" si="9"/>
        <v>2361296000000</v>
      </c>
      <c r="X7" s="82">
        <f t="shared" si="10"/>
        <v>2971752000000</v>
      </c>
      <c r="Y7" s="95">
        <f t="shared" si="11"/>
        <v>0.79458043605253736</v>
      </c>
      <c r="Z7" s="96">
        <f t="shared" si="12"/>
        <v>4.8680854967434177</v>
      </c>
      <c r="AA7" s="68">
        <f t="shared" si="13"/>
        <v>0.13360392033448726</v>
      </c>
      <c r="AB7" s="97">
        <f t="shared" si="14"/>
        <v>0.79458043605253736</v>
      </c>
      <c r="AC7" s="95">
        <f t="shared" si="15"/>
        <v>5.7962698531304424</v>
      </c>
    </row>
    <row r="8" spans="1:29" ht="15.5" x14ac:dyDescent="0.35">
      <c r="A8" s="11">
        <v>2</v>
      </c>
      <c r="B8" s="11" t="s">
        <v>90</v>
      </c>
      <c r="C8" s="11" t="s">
        <v>89</v>
      </c>
      <c r="D8" s="12">
        <v>2018</v>
      </c>
      <c r="E8" s="85">
        <v>7239000000000</v>
      </c>
      <c r="F8" s="52">
        <v>3796000000000</v>
      </c>
      <c r="G8" s="52"/>
      <c r="H8" s="52">
        <v>1683000000000</v>
      </c>
      <c r="I8" s="52">
        <v>839533000000</v>
      </c>
      <c r="J8" s="52">
        <v>687209000000</v>
      </c>
      <c r="K8" s="52">
        <v>296423000000</v>
      </c>
      <c r="L8" s="54">
        <f t="shared" si="2"/>
        <v>5030253000000</v>
      </c>
      <c r="M8" s="91">
        <f t="shared" si="3"/>
        <v>2208747000000</v>
      </c>
      <c r="N8" s="54">
        <f t="shared" si="0"/>
        <v>2208747000000</v>
      </c>
      <c r="O8" s="92">
        <f t="shared" si="4"/>
        <v>1135956000000</v>
      </c>
      <c r="P8" s="103">
        <f t="shared" si="5"/>
        <v>1.9443948533217836</v>
      </c>
      <c r="Q8" s="56">
        <f t="shared" si="1"/>
        <v>2208747000000</v>
      </c>
      <c r="R8" s="82">
        <f>'pbv,der,roa'!F8</f>
        <v>4235000000000</v>
      </c>
      <c r="S8" s="95">
        <f t="shared" si="6"/>
        <v>0.52154592680047229</v>
      </c>
      <c r="T8" s="56">
        <f t="shared" si="16"/>
        <v>2208747000000</v>
      </c>
      <c r="U8" s="82">
        <f t="shared" si="7"/>
        <v>1135956000000</v>
      </c>
      <c r="V8" s="93">
        <f t="shared" si="8"/>
        <v>1072791000000</v>
      </c>
      <c r="W8" s="56">
        <f t="shared" si="9"/>
        <v>1072791000000</v>
      </c>
      <c r="X8" s="82">
        <f t="shared" si="10"/>
        <v>2208747000000</v>
      </c>
      <c r="Y8" s="95">
        <f t="shared" si="11"/>
        <v>0.48570116903384586</v>
      </c>
      <c r="Z8" s="96">
        <f t="shared" si="12"/>
        <v>1.9443948533217836</v>
      </c>
      <c r="AA8" s="68">
        <f t="shared" si="13"/>
        <v>0.52154592680047229</v>
      </c>
      <c r="AB8" s="97">
        <f t="shared" si="14"/>
        <v>0.48570116903384586</v>
      </c>
      <c r="AC8" s="95">
        <f t="shared" si="15"/>
        <v>2.9516419491561017</v>
      </c>
    </row>
    <row r="9" spans="1:29" ht="15.5" x14ac:dyDescent="0.35">
      <c r="A9" s="11"/>
      <c r="B9" s="11"/>
      <c r="C9" s="11"/>
      <c r="D9" s="12">
        <v>2019</v>
      </c>
      <c r="E9" s="85">
        <v>8142000000000</v>
      </c>
      <c r="F9" s="52">
        <v>4255000000000</v>
      </c>
      <c r="G9" s="52"/>
      <c r="H9" s="52">
        <v>1920000000000</v>
      </c>
      <c r="I9" s="52">
        <v>1002000000000</v>
      </c>
      <c r="J9" s="52">
        <v>748101000000</v>
      </c>
      <c r="K9" s="52">
        <v>328197000000</v>
      </c>
      <c r="L9" s="52">
        <f t="shared" si="2"/>
        <v>5592904000000</v>
      </c>
      <c r="M9" s="91">
        <f t="shared" si="3"/>
        <v>2549096000000</v>
      </c>
      <c r="N9" s="54">
        <f t="shared" si="0"/>
        <v>2549096000000</v>
      </c>
      <c r="O9" s="92">
        <f t="shared" si="4"/>
        <v>1330197000000</v>
      </c>
      <c r="P9" s="103">
        <f t="shared" si="5"/>
        <v>1.9163296865050816</v>
      </c>
      <c r="Q9" s="56">
        <f t="shared" si="1"/>
        <v>2549096000000</v>
      </c>
      <c r="R9" s="82">
        <f>'pbv,der,roa'!F9</f>
        <v>4742000000000</v>
      </c>
      <c r="S9" s="95">
        <f t="shared" si="6"/>
        <v>0.53755714888232808</v>
      </c>
      <c r="T9" s="56">
        <f t="shared" si="16"/>
        <v>2549096000000</v>
      </c>
      <c r="U9" s="82">
        <f t="shared" si="7"/>
        <v>1330197000000</v>
      </c>
      <c r="V9" s="93">
        <f t="shared" si="8"/>
        <v>1218899000000</v>
      </c>
      <c r="W9" s="56">
        <f t="shared" si="9"/>
        <v>1218899000000</v>
      </c>
      <c r="X9" s="82">
        <f t="shared" si="10"/>
        <v>2549096000000</v>
      </c>
      <c r="Y9" s="95">
        <f t="shared" si="11"/>
        <v>0.4781691234853454</v>
      </c>
      <c r="Z9" s="96">
        <f t="shared" si="12"/>
        <v>1.9163296865050816</v>
      </c>
      <c r="AA9" s="68">
        <f t="shared" si="13"/>
        <v>0.53755714888232808</v>
      </c>
      <c r="AB9" s="97">
        <f t="shared" si="14"/>
        <v>0.4781691234853454</v>
      </c>
      <c r="AC9" s="95">
        <f t="shared" si="15"/>
        <v>2.9320559588727551</v>
      </c>
    </row>
    <row r="10" spans="1:29" ht="15.5" x14ac:dyDescent="0.35">
      <c r="A10" s="11"/>
      <c r="B10" s="11"/>
      <c r="C10" s="11"/>
      <c r="D10" s="12">
        <v>2020</v>
      </c>
      <c r="E10" s="85">
        <v>7413000000000</v>
      </c>
      <c r="F10" s="52">
        <v>3753000000000</v>
      </c>
      <c r="G10" s="52"/>
      <c r="H10" s="52">
        <v>1988000000000</v>
      </c>
      <c r="I10" s="52">
        <v>1113000000000</v>
      </c>
      <c r="J10" s="52">
        <v>817420000000</v>
      </c>
      <c r="K10" s="52">
        <v>328628000000</v>
      </c>
      <c r="L10" s="54">
        <f t="shared" si="2"/>
        <v>5116792000000</v>
      </c>
      <c r="M10" s="91">
        <f t="shared" si="3"/>
        <v>2296208000000</v>
      </c>
      <c r="N10" s="54">
        <f t="shared" si="0"/>
        <v>2296208000000</v>
      </c>
      <c r="O10" s="92">
        <f t="shared" si="4"/>
        <v>1441628000000</v>
      </c>
      <c r="P10" s="103">
        <f t="shared" si="5"/>
        <v>1.5927881533932471</v>
      </c>
      <c r="Q10" s="56">
        <f t="shared" si="1"/>
        <v>2296208000000</v>
      </c>
      <c r="R10" s="82">
        <f>'pbv,der,roa'!F10</f>
        <v>5344000000000</v>
      </c>
      <c r="S10" s="95">
        <f t="shared" si="6"/>
        <v>0.42967964071856285</v>
      </c>
      <c r="T10" s="56">
        <f t="shared" si="16"/>
        <v>2296208000000</v>
      </c>
      <c r="U10" s="82">
        <f t="shared" si="7"/>
        <v>1441628000000</v>
      </c>
      <c r="V10" s="93">
        <f t="shared" si="8"/>
        <v>854580000000</v>
      </c>
      <c r="W10" s="56">
        <f t="shared" si="9"/>
        <v>854580000000</v>
      </c>
      <c r="X10" s="82">
        <f t="shared" si="10"/>
        <v>2296208000000</v>
      </c>
      <c r="Y10" s="95">
        <f t="shared" si="11"/>
        <v>0.37217011699288566</v>
      </c>
      <c r="Z10" s="96">
        <f t="shared" si="12"/>
        <v>1.5927881533932471</v>
      </c>
      <c r="AA10" s="68">
        <f t="shared" si="13"/>
        <v>0.42967964071856285</v>
      </c>
      <c r="AB10" s="97">
        <f t="shared" si="14"/>
        <v>0.37217011699288566</v>
      </c>
      <c r="AC10" s="95">
        <f t="shared" si="15"/>
        <v>2.3946379111046956</v>
      </c>
    </row>
    <row r="11" spans="1:29" ht="15.5" x14ac:dyDescent="0.35">
      <c r="A11" s="11"/>
      <c r="B11" s="11"/>
      <c r="C11" s="11"/>
      <c r="D11" s="12">
        <v>2021</v>
      </c>
      <c r="E11" s="85">
        <v>6543000000000</v>
      </c>
      <c r="F11" s="52">
        <v>3330000000000</v>
      </c>
      <c r="G11" s="52"/>
      <c r="H11" s="52">
        <v>1882000000000</v>
      </c>
      <c r="I11" s="52">
        <v>975444000000</v>
      </c>
      <c r="J11" s="52">
        <v>556968000000</v>
      </c>
      <c r="K11" s="52">
        <v>314338000000</v>
      </c>
      <c r="L11" s="54">
        <f t="shared" si="2"/>
        <v>4479186000000</v>
      </c>
      <c r="M11" s="91">
        <f t="shared" si="3"/>
        <v>2063814000000</v>
      </c>
      <c r="N11" s="54">
        <f t="shared" si="0"/>
        <v>2063814000000</v>
      </c>
      <c r="O11" s="92">
        <f t="shared" si="4"/>
        <v>1289782000000</v>
      </c>
      <c r="P11" s="103">
        <f t="shared" si="5"/>
        <v>1.600126222881076</v>
      </c>
      <c r="Q11" s="56">
        <f t="shared" si="1"/>
        <v>2063814000000</v>
      </c>
      <c r="R11" s="82">
        <f>'pbv,der,roa'!F11</f>
        <v>5579000000000</v>
      </c>
      <c r="S11" s="95">
        <f t="shared" si="6"/>
        <v>0.36992543466571071</v>
      </c>
      <c r="T11" s="56">
        <f t="shared" si="16"/>
        <v>2063814000000</v>
      </c>
      <c r="U11" s="82">
        <f t="shared" si="7"/>
        <v>1289782000000</v>
      </c>
      <c r="V11" s="93">
        <f t="shared" si="8"/>
        <v>774032000000</v>
      </c>
      <c r="W11" s="56">
        <f t="shared" si="9"/>
        <v>774032000000</v>
      </c>
      <c r="X11" s="82">
        <f t="shared" si="10"/>
        <v>2063814000000</v>
      </c>
      <c r="Y11" s="95">
        <f t="shared" si="11"/>
        <v>0.37504930192352604</v>
      </c>
      <c r="Z11" s="96">
        <f t="shared" si="12"/>
        <v>1.600126222881076</v>
      </c>
      <c r="AA11" s="68">
        <f t="shared" si="13"/>
        <v>0.36992543466571071</v>
      </c>
      <c r="AB11" s="97">
        <f t="shared" si="14"/>
        <v>0.37504930192352604</v>
      </c>
      <c r="AC11" s="95">
        <f t="shared" si="15"/>
        <v>2.3451009594703125</v>
      </c>
    </row>
    <row r="12" spans="1:29" ht="15.5" x14ac:dyDescent="0.35">
      <c r="A12" s="11"/>
      <c r="B12" s="11"/>
      <c r="C12" s="11"/>
      <c r="D12" s="12">
        <v>2022</v>
      </c>
      <c r="E12" s="85">
        <v>6763000000000</v>
      </c>
      <c r="F12" s="52">
        <v>3494000000000</v>
      </c>
      <c r="G12" s="52"/>
      <c r="H12" s="52">
        <v>1895000000000</v>
      </c>
      <c r="I12" s="52">
        <v>878430000000</v>
      </c>
      <c r="J12" s="52">
        <v>626022000000</v>
      </c>
      <c r="K12" s="52">
        <v>345720000000</v>
      </c>
      <c r="L12" s="52">
        <f t="shared" si="2"/>
        <v>4790872000000</v>
      </c>
      <c r="M12" s="91">
        <f t="shared" si="3"/>
        <v>1972128000000</v>
      </c>
      <c r="N12" s="54">
        <f t="shared" si="0"/>
        <v>1972128000000</v>
      </c>
      <c r="O12" s="92">
        <f t="shared" si="4"/>
        <v>1224150000000</v>
      </c>
      <c r="P12" s="103">
        <f t="shared" si="5"/>
        <v>1.6110182575664747</v>
      </c>
      <c r="Q12" s="56">
        <f t="shared" si="1"/>
        <v>1972128000000</v>
      </c>
      <c r="R12" s="82">
        <f>'pbv,der,roa'!F12</f>
        <v>5934000000000</v>
      </c>
      <c r="S12" s="95">
        <f t="shared" si="6"/>
        <v>0.33234378159757333</v>
      </c>
      <c r="T12" s="56">
        <f t="shared" si="16"/>
        <v>1972128000000</v>
      </c>
      <c r="U12" s="82">
        <f t="shared" si="7"/>
        <v>1224150000000</v>
      </c>
      <c r="V12" s="93">
        <f t="shared" si="8"/>
        <v>747978000000</v>
      </c>
      <c r="W12" s="56">
        <f t="shared" si="9"/>
        <v>747978000000</v>
      </c>
      <c r="X12" s="82">
        <f t="shared" si="10"/>
        <v>1972128000000</v>
      </c>
      <c r="Y12" s="95">
        <f t="shared" si="11"/>
        <v>0.37927457041327944</v>
      </c>
      <c r="Z12" s="96">
        <f t="shared" si="12"/>
        <v>1.6110182575664747</v>
      </c>
      <c r="AA12" s="68">
        <f t="shared" si="13"/>
        <v>0.33234378159757333</v>
      </c>
      <c r="AB12" s="97">
        <f t="shared" si="14"/>
        <v>0.37927457041327944</v>
      </c>
      <c r="AC12" s="95">
        <f t="shared" si="15"/>
        <v>2.3226366095773274</v>
      </c>
    </row>
    <row r="13" spans="1:29" ht="15.5" x14ac:dyDescent="0.35">
      <c r="A13" s="11">
        <v>3</v>
      </c>
      <c r="B13" s="11" t="s">
        <v>88</v>
      </c>
      <c r="C13" s="11" t="s">
        <v>87</v>
      </c>
      <c r="D13" s="12">
        <v>2018</v>
      </c>
      <c r="E13" s="85">
        <v>66817000000000</v>
      </c>
      <c r="F13" s="52">
        <v>53575000000000</v>
      </c>
      <c r="G13" s="52"/>
      <c r="H13" s="52">
        <v>11235000000000</v>
      </c>
      <c r="I13" s="52">
        <v>5444000000000</v>
      </c>
      <c r="J13" s="52">
        <v>1336000000000</v>
      </c>
      <c r="K13" s="52">
        <v>771444000000</v>
      </c>
      <c r="L13" s="54">
        <f t="shared" si="2"/>
        <v>59930556000000</v>
      </c>
      <c r="M13" s="91">
        <f t="shared" si="3"/>
        <v>6886444000000</v>
      </c>
      <c r="N13" s="54">
        <f t="shared" si="0"/>
        <v>6886444000000</v>
      </c>
      <c r="O13" s="92">
        <f t="shared" si="4"/>
        <v>6215444000000</v>
      </c>
      <c r="P13" s="103">
        <f t="shared" si="5"/>
        <v>1.1079568893227902</v>
      </c>
      <c r="Q13" s="56">
        <f t="shared" si="1"/>
        <v>6886444000000</v>
      </c>
      <c r="R13" s="82">
        <f>'pbv,der,roa'!F13</f>
        <v>6017558000000</v>
      </c>
      <c r="S13" s="95">
        <f t="shared" si="6"/>
        <v>1.1443917948111177</v>
      </c>
      <c r="T13" s="56">
        <f t="shared" si="16"/>
        <v>6886444000000</v>
      </c>
      <c r="U13" s="82">
        <f t="shared" si="7"/>
        <v>6215444000000</v>
      </c>
      <c r="V13" s="93">
        <f t="shared" si="8"/>
        <v>671000000000</v>
      </c>
      <c r="W13" s="56">
        <f t="shared" si="9"/>
        <v>671000000000</v>
      </c>
      <c r="X13" s="82">
        <f t="shared" si="10"/>
        <v>6886444000000</v>
      </c>
      <c r="Y13" s="95">
        <f t="shared" si="11"/>
        <v>9.7437806798399876E-2</v>
      </c>
      <c r="Z13" s="96">
        <f t="shared" si="12"/>
        <v>1.1079568893227902</v>
      </c>
      <c r="AA13" s="68">
        <f t="shared" si="13"/>
        <v>1.1443917948111177</v>
      </c>
      <c r="AB13" s="97">
        <f t="shared" si="14"/>
        <v>9.7437806798399876E-2</v>
      </c>
      <c r="AC13" s="95">
        <f t="shared" si="15"/>
        <v>2.3497864909323081</v>
      </c>
    </row>
    <row r="14" spans="1:29" ht="15.5" x14ac:dyDescent="0.35">
      <c r="A14" s="11"/>
      <c r="B14" s="11"/>
      <c r="C14" s="11"/>
      <c r="D14" s="12">
        <v>2019</v>
      </c>
      <c r="E14" s="85">
        <v>72944000000000</v>
      </c>
      <c r="F14" s="52">
        <v>58374000000000</v>
      </c>
      <c r="G14" s="52"/>
      <c r="H14" s="52">
        <v>12249000000000</v>
      </c>
      <c r="I14" s="52">
        <v>6155000000000</v>
      </c>
      <c r="J14" s="52">
        <v>1391000000000</v>
      </c>
      <c r="K14" s="52">
        <v>831498000000</v>
      </c>
      <c r="L14" s="54">
        <f t="shared" si="2"/>
        <v>65027502000000</v>
      </c>
      <c r="M14" s="91">
        <f t="shared" si="3"/>
        <v>7916498000000</v>
      </c>
      <c r="N14" s="54">
        <f t="shared" si="0"/>
        <v>7916498000000</v>
      </c>
      <c r="O14" s="92">
        <f t="shared" si="4"/>
        <v>6986498000000</v>
      </c>
      <c r="P14" s="103">
        <f t="shared" si="5"/>
        <v>1.1331139005550421</v>
      </c>
      <c r="Q14" s="56">
        <f t="shared" si="1"/>
        <v>7916498000000</v>
      </c>
      <c r="R14" s="82">
        <f>'pbv,der,roa'!F14</f>
        <v>6884307000000</v>
      </c>
      <c r="S14" s="95">
        <f t="shared" si="6"/>
        <v>1.149933900391136</v>
      </c>
      <c r="T14" s="56">
        <f t="shared" si="16"/>
        <v>7916498000000</v>
      </c>
      <c r="U14" s="82">
        <f t="shared" si="7"/>
        <v>6986498000000</v>
      </c>
      <c r="V14" s="93">
        <f t="shared" si="8"/>
        <v>930000000000</v>
      </c>
      <c r="W14" s="56">
        <f t="shared" si="9"/>
        <v>930000000000</v>
      </c>
      <c r="X14" s="82">
        <f t="shared" si="10"/>
        <v>7916498000000</v>
      </c>
      <c r="Y14" s="95">
        <f t="shared" si="11"/>
        <v>0.11747618707160666</v>
      </c>
      <c r="Z14" s="96">
        <f t="shared" si="12"/>
        <v>1.1331139005550421</v>
      </c>
      <c r="AA14" s="68">
        <f t="shared" si="13"/>
        <v>1.149933900391136</v>
      </c>
      <c r="AB14" s="97">
        <f t="shared" si="14"/>
        <v>0.11747618707160666</v>
      </c>
      <c r="AC14" s="95">
        <f t="shared" si="15"/>
        <v>2.4005239880177847</v>
      </c>
    </row>
    <row r="15" spans="1:29" ht="15.5" x14ac:dyDescent="0.35">
      <c r="A15" s="11"/>
      <c r="B15" s="11"/>
      <c r="C15" s="11"/>
      <c r="D15" s="12">
        <v>2020</v>
      </c>
      <c r="E15" s="85">
        <v>75826000000000</v>
      </c>
      <c r="F15" s="52">
        <v>60414000000000</v>
      </c>
      <c r="G15" s="52"/>
      <c r="H15" s="52">
        <v>13137000000000</v>
      </c>
      <c r="I15" s="52">
        <v>6849000000000</v>
      </c>
      <c r="J15" s="52">
        <v>1510000000000</v>
      </c>
      <c r="K15" s="52">
        <v>957148000000</v>
      </c>
      <c r="L15" s="52">
        <f t="shared" si="2"/>
        <v>67254852000000</v>
      </c>
      <c r="M15" s="91">
        <f t="shared" si="3"/>
        <v>8571148000000</v>
      </c>
      <c r="N15" s="54">
        <f t="shared" si="0"/>
        <v>8571148000000</v>
      </c>
      <c r="O15" s="92">
        <f t="shared" si="4"/>
        <v>7806148000000</v>
      </c>
      <c r="P15" s="103">
        <f t="shared" si="5"/>
        <v>1.0979996792271938</v>
      </c>
      <c r="Q15" s="56">
        <f t="shared" si="1"/>
        <v>8571148000000</v>
      </c>
      <c r="R15" s="82">
        <f>'pbv,der,roa'!F15</f>
        <v>8014125000000</v>
      </c>
      <c r="S15" s="95">
        <f t="shared" si="6"/>
        <v>1.0695051549607724</v>
      </c>
      <c r="T15" s="56">
        <f t="shared" si="16"/>
        <v>8571148000000</v>
      </c>
      <c r="U15" s="82">
        <f t="shared" si="7"/>
        <v>7806148000000</v>
      </c>
      <c r="V15" s="93">
        <f t="shared" si="8"/>
        <v>765000000000</v>
      </c>
      <c r="W15" s="56">
        <f t="shared" si="9"/>
        <v>765000000000</v>
      </c>
      <c r="X15" s="82">
        <f t="shared" si="10"/>
        <v>8571148000000</v>
      </c>
      <c r="Y15" s="95">
        <f t="shared" si="11"/>
        <v>8.9252921545631927E-2</v>
      </c>
      <c r="Z15" s="96">
        <f t="shared" si="12"/>
        <v>1.0979996792271938</v>
      </c>
      <c r="AA15" s="68">
        <f t="shared" si="13"/>
        <v>1.0695051549607724</v>
      </c>
      <c r="AB15" s="97">
        <f t="shared" si="14"/>
        <v>8.9252921545631927E-2</v>
      </c>
      <c r="AC15" s="95">
        <f t="shared" si="15"/>
        <v>2.2567577557335978</v>
      </c>
    </row>
    <row r="16" spans="1:29" ht="15.5" x14ac:dyDescent="0.35">
      <c r="A16" s="11"/>
      <c r="B16" s="11"/>
      <c r="C16" s="11"/>
      <c r="D16" s="12">
        <v>2021</v>
      </c>
      <c r="E16" s="85">
        <v>84904000000000</v>
      </c>
      <c r="F16" s="52">
        <v>67326000000000</v>
      </c>
      <c r="G16" s="52"/>
      <c r="H16" s="52">
        <v>14209000000000</v>
      </c>
      <c r="I16" s="52">
        <v>7412000000000</v>
      </c>
      <c r="J16" s="52">
        <v>1543000000000</v>
      </c>
      <c r="K16" s="52">
        <v>979197000000</v>
      </c>
      <c r="L16" s="54">
        <f t="shared" si="2"/>
        <v>74686803000000</v>
      </c>
      <c r="M16" s="91">
        <f t="shared" si="3"/>
        <v>10217197000000</v>
      </c>
      <c r="N16" s="54">
        <f t="shared" si="0"/>
        <v>10217197000000</v>
      </c>
      <c r="O16" s="92">
        <f t="shared" si="4"/>
        <v>8391197000000</v>
      </c>
      <c r="P16" s="103">
        <f t="shared" si="5"/>
        <v>1.2176090014332879</v>
      </c>
      <c r="Q16" s="56">
        <f t="shared" si="1"/>
        <v>10217197000000</v>
      </c>
      <c r="R16" s="82">
        <f>'pbv,der,roa'!F16</f>
        <v>9427783000000</v>
      </c>
      <c r="S16" s="95">
        <f t="shared" si="6"/>
        <v>1.0837327291050292</v>
      </c>
      <c r="T16" s="56">
        <f t="shared" si="16"/>
        <v>10217197000000</v>
      </c>
      <c r="U16" s="82">
        <f t="shared" si="7"/>
        <v>8391197000000</v>
      </c>
      <c r="V16" s="93">
        <f t="shared" si="8"/>
        <v>1826000000000</v>
      </c>
      <c r="W16" s="56">
        <f t="shared" si="9"/>
        <v>1826000000000</v>
      </c>
      <c r="X16" s="82">
        <f t="shared" si="10"/>
        <v>10217197000000</v>
      </c>
      <c r="Y16" s="95">
        <f t="shared" si="11"/>
        <v>0.17871829230658859</v>
      </c>
      <c r="Z16" s="96">
        <f t="shared" si="12"/>
        <v>1.2176090014332879</v>
      </c>
      <c r="AA16" s="68">
        <f t="shared" si="13"/>
        <v>1.0837327291050292</v>
      </c>
      <c r="AB16" s="97">
        <f t="shared" si="14"/>
        <v>0.17871829230658859</v>
      </c>
      <c r="AC16" s="95">
        <f t="shared" si="15"/>
        <v>2.4800600228449055</v>
      </c>
    </row>
    <row r="17" spans="1:29" ht="15.5" x14ac:dyDescent="0.35">
      <c r="A17" s="11"/>
      <c r="B17" s="11"/>
      <c r="C17" s="11"/>
      <c r="D17" s="12">
        <v>2022</v>
      </c>
      <c r="E17" s="85">
        <v>96924000000000</v>
      </c>
      <c r="F17" s="52">
        <v>76902000000000</v>
      </c>
      <c r="G17" s="52"/>
      <c r="H17" s="52">
        <v>15531000000000</v>
      </c>
      <c r="I17" s="52">
        <v>8093000000000</v>
      </c>
      <c r="J17" s="52">
        <v>1693000000000</v>
      </c>
      <c r="K17" s="52">
        <v>1110000000000</v>
      </c>
      <c r="L17" s="54">
        <f t="shared" si="2"/>
        <v>84923000000000</v>
      </c>
      <c r="M17" s="91">
        <f t="shared" si="3"/>
        <v>12001000000000</v>
      </c>
      <c r="N17" s="54">
        <f t="shared" si="0"/>
        <v>12001000000000</v>
      </c>
      <c r="O17" s="92">
        <f t="shared" si="4"/>
        <v>9203000000000</v>
      </c>
      <c r="P17" s="103">
        <f t="shared" si="5"/>
        <v>1.3040312941432142</v>
      </c>
      <c r="Q17" s="56">
        <f t="shared" si="1"/>
        <v>12001000000000</v>
      </c>
      <c r="R17" s="82">
        <f>'pbv,der,roa'!F17</f>
        <v>11470692000000</v>
      </c>
      <c r="S17" s="95">
        <f t="shared" si="6"/>
        <v>1.0462315612693638</v>
      </c>
      <c r="T17" s="56">
        <f t="shared" si="16"/>
        <v>12001000000000</v>
      </c>
      <c r="U17" s="82">
        <f t="shared" si="7"/>
        <v>9203000000000</v>
      </c>
      <c r="V17" s="93">
        <f t="shared" si="8"/>
        <v>2798000000000</v>
      </c>
      <c r="W17" s="56">
        <f t="shared" si="9"/>
        <v>2798000000000</v>
      </c>
      <c r="X17" s="82">
        <f t="shared" si="10"/>
        <v>12001000000000</v>
      </c>
      <c r="Y17" s="95">
        <f t="shared" si="11"/>
        <v>0.23314723773018914</v>
      </c>
      <c r="Z17" s="96">
        <f t="shared" si="12"/>
        <v>1.3040312941432142</v>
      </c>
      <c r="AA17" s="68">
        <f t="shared" si="13"/>
        <v>1.0462315612693638</v>
      </c>
      <c r="AB17" s="97">
        <f t="shared" si="14"/>
        <v>0.23314723773018914</v>
      </c>
      <c r="AC17" s="95">
        <f t="shared" si="15"/>
        <v>2.583410093142767</v>
      </c>
    </row>
    <row r="18" spans="1:29" ht="15.5" x14ac:dyDescent="0.35">
      <c r="A18" s="11">
        <v>4</v>
      </c>
      <c r="B18" s="11" t="s">
        <v>86</v>
      </c>
      <c r="C18" s="11" t="s">
        <v>85</v>
      </c>
      <c r="D18" s="12">
        <v>2018</v>
      </c>
      <c r="E18" s="85">
        <v>2265000000000</v>
      </c>
      <c r="F18" s="52">
        <v>1406000000000</v>
      </c>
      <c r="G18" s="52">
        <v>22488000000</v>
      </c>
      <c r="H18" s="52">
        <v>245694000000</v>
      </c>
      <c r="I18" s="52">
        <v>41170000000</v>
      </c>
      <c r="J18" s="52">
        <v>132603000000</v>
      </c>
      <c r="K18" s="52">
        <v>35436000000</v>
      </c>
      <c r="L18" s="52">
        <f t="shared" si="2"/>
        <v>1685203000000</v>
      </c>
      <c r="M18" s="91">
        <f t="shared" si="3"/>
        <v>579797000000</v>
      </c>
      <c r="N18" s="54">
        <f t="shared" si="0"/>
        <v>579797000000</v>
      </c>
      <c r="O18" s="92">
        <f t="shared" si="4"/>
        <v>99094000000</v>
      </c>
      <c r="P18" s="103">
        <f t="shared" si="5"/>
        <v>5.8509798776918887</v>
      </c>
      <c r="Q18" s="56">
        <f t="shared" si="1"/>
        <v>579797000000</v>
      </c>
      <c r="R18" s="82">
        <f>'pbv,der,roa'!F18</f>
        <v>2309930000000</v>
      </c>
      <c r="S18" s="95">
        <f t="shared" si="6"/>
        <v>0.25100197841493033</v>
      </c>
      <c r="T18" s="56">
        <f t="shared" si="16"/>
        <v>579797000000</v>
      </c>
      <c r="U18" s="82">
        <f t="shared" si="7"/>
        <v>99094000000</v>
      </c>
      <c r="V18" s="93">
        <f t="shared" si="8"/>
        <v>480703000000</v>
      </c>
      <c r="W18" s="56">
        <f t="shared" si="9"/>
        <v>480703000000</v>
      </c>
      <c r="X18" s="82">
        <f t="shared" si="10"/>
        <v>579797000000</v>
      </c>
      <c r="Y18" s="95">
        <f t="shared" si="11"/>
        <v>0.82908845682195664</v>
      </c>
      <c r="Z18" s="96">
        <f t="shared" si="12"/>
        <v>5.8509798776918887</v>
      </c>
      <c r="AA18" s="68">
        <f t="shared" si="13"/>
        <v>0.25100197841493033</v>
      </c>
      <c r="AB18" s="97">
        <f t="shared" si="14"/>
        <v>0.82908845682195664</v>
      </c>
      <c r="AC18" s="95">
        <f t="shared" si="15"/>
        <v>6.9310703129287754</v>
      </c>
    </row>
    <row r="19" spans="1:29" ht="15.5" x14ac:dyDescent="0.35">
      <c r="A19" s="11"/>
      <c r="B19" s="11"/>
      <c r="C19" s="11"/>
      <c r="D19" s="12">
        <v>2019</v>
      </c>
      <c r="E19" s="85">
        <v>2272000000000</v>
      </c>
      <c r="F19" s="52">
        <v>1479000000000</v>
      </c>
      <c r="G19" s="52">
        <v>28063000000</v>
      </c>
      <c r="H19" s="52">
        <v>243770000000</v>
      </c>
      <c r="I19" s="52">
        <v>42384000000</v>
      </c>
      <c r="J19" s="52">
        <v>148816000000</v>
      </c>
      <c r="K19" s="52">
        <v>26850000000</v>
      </c>
      <c r="L19" s="54">
        <f t="shared" si="2"/>
        <v>1774289000000</v>
      </c>
      <c r="M19" s="91">
        <f t="shared" si="3"/>
        <v>497711000000</v>
      </c>
      <c r="N19" s="54">
        <f t="shared" si="0"/>
        <v>497711000000</v>
      </c>
      <c r="O19" s="92">
        <f t="shared" si="4"/>
        <v>97297000000</v>
      </c>
      <c r="P19" s="103">
        <f t="shared" si="5"/>
        <v>5.1153786858793175</v>
      </c>
      <c r="Q19" s="56">
        <f t="shared" si="1"/>
        <v>497711000000</v>
      </c>
      <c r="R19" s="82">
        <f>'pbv,der,roa'!F19</f>
        <v>2316586000000</v>
      </c>
      <c r="S19" s="95">
        <f t="shared" si="6"/>
        <v>0.21484676157069066</v>
      </c>
      <c r="T19" s="56">
        <f t="shared" si="16"/>
        <v>497711000000</v>
      </c>
      <c r="U19" s="82">
        <f t="shared" si="7"/>
        <v>97297000000</v>
      </c>
      <c r="V19" s="93">
        <f t="shared" si="8"/>
        <v>400414000000</v>
      </c>
      <c r="W19" s="56">
        <f t="shared" si="9"/>
        <v>400414000000</v>
      </c>
      <c r="X19" s="82">
        <f t="shared" si="10"/>
        <v>497711000000</v>
      </c>
      <c r="Y19" s="95">
        <f t="shared" si="11"/>
        <v>0.80451105159419822</v>
      </c>
      <c r="Z19" s="96">
        <f t="shared" si="12"/>
        <v>5.1153786858793175</v>
      </c>
      <c r="AA19" s="68">
        <f t="shared" si="13"/>
        <v>0.21484676157069066</v>
      </c>
      <c r="AB19" s="97">
        <f t="shared" si="14"/>
        <v>0.80451105159419822</v>
      </c>
      <c r="AC19" s="95">
        <f t="shared" si="15"/>
        <v>6.1347364990442061</v>
      </c>
    </row>
    <row r="20" spans="1:29" ht="15.5" x14ac:dyDescent="0.35">
      <c r="A20" s="11"/>
      <c r="B20" s="11"/>
      <c r="C20" s="11"/>
      <c r="D20" s="12">
        <v>2020</v>
      </c>
      <c r="E20" s="85">
        <v>1812000000000</v>
      </c>
      <c r="F20" s="52">
        <v>1124000000000</v>
      </c>
      <c r="G20" s="52">
        <v>23450000000</v>
      </c>
      <c r="H20" s="52">
        <v>158776000000</v>
      </c>
      <c r="I20" s="52">
        <v>47892000000</v>
      </c>
      <c r="J20" s="52">
        <v>96011000000</v>
      </c>
      <c r="K20" s="52">
        <v>29547000000</v>
      </c>
      <c r="L20" s="54">
        <f t="shared" si="2"/>
        <v>1277898000000</v>
      </c>
      <c r="M20" s="91">
        <f t="shared" si="3"/>
        <v>534102000000</v>
      </c>
      <c r="N20" s="54">
        <f t="shared" si="0"/>
        <v>534102000000</v>
      </c>
      <c r="O20" s="92">
        <f t="shared" si="4"/>
        <v>100889000000</v>
      </c>
      <c r="P20" s="103">
        <f t="shared" si="5"/>
        <v>5.2939567247172636</v>
      </c>
      <c r="Q20" s="56">
        <f t="shared" si="1"/>
        <v>534102000000</v>
      </c>
      <c r="R20" s="82">
        <f>'pbv,der,roa'!F20</f>
        <v>2457882000000</v>
      </c>
      <c r="S20" s="95">
        <f t="shared" si="6"/>
        <v>0.21730172563206859</v>
      </c>
      <c r="T20" s="56">
        <f t="shared" si="16"/>
        <v>534102000000</v>
      </c>
      <c r="U20" s="82">
        <f t="shared" si="7"/>
        <v>100889000000</v>
      </c>
      <c r="V20" s="93">
        <f t="shared" si="8"/>
        <v>433213000000</v>
      </c>
      <c r="W20" s="56">
        <f t="shared" si="9"/>
        <v>433213000000</v>
      </c>
      <c r="X20" s="82">
        <f t="shared" si="10"/>
        <v>534102000000</v>
      </c>
      <c r="Y20" s="95">
        <f t="shared" si="11"/>
        <v>0.8111053693863719</v>
      </c>
      <c r="Z20" s="96">
        <f t="shared" si="12"/>
        <v>5.2939567247172636</v>
      </c>
      <c r="AA20" s="68">
        <f t="shared" si="13"/>
        <v>0.21730172563206859</v>
      </c>
      <c r="AB20" s="97">
        <f t="shared" si="14"/>
        <v>0.8111053693863719</v>
      </c>
      <c r="AC20" s="95">
        <f t="shared" si="15"/>
        <v>6.3223638197357035</v>
      </c>
    </row>
    <row r="21" spans="1:29" ht="15.5" x14ac:dyDescent="0.35">
      <c r="A21" s="11"/>
      <c r="B21" s="11"/>
      <c r="C21" s="11"/>
      <c r="D21" s="12">
        <v>2021</v>
      </c>
      <c r="E21" s="85">
        <v>2015000000000</v>
      </c>
      <c r="F21" s="52">
        <v>1205000000000</v>
      </c>
      <c r="G21" s="52">
        <v>24500000000</v>
      </c>
      <c r="H21" s="52">
        <v>179229000000</v>
      </c>
      <c r="I21" s="52">
        <v>53147000000</v>
      </c>
      <c r="J21" s="52">
        <v>93183000000</v>
      </c>
      <c r="K21" s="52">
        <v>14011000000</v>
      </c>
      <c r="L21" s="52">
        <f t="shared" si="2"/>
        <v>1385754000000</v>
      </c>
      <c r="M21" s="91">
        <f t="shared" si="3"/>
        <v>629246000000</v>
      </c>
      <c r="N21" s="54">
        <f t="shared" si="0"/>
        <v>629246000000</v>
      </c>
      <c r="O21" s="92">
        <f t="shared" si="4"/>
        <v>91658000000</v>
      </c>
      <c r="P21" s="103">
        <f t="shared" si="5"/>
        <v>6.8651508869929518</v>
      </c>
      <c r="Q21" s="56">
        <f t="shared" si="1"/>
        <v>629246000000</v>
      </c>
      <c r="R21" s="82">
        <f>'pbv,der,roa'!F21</f>
        <v>2728045000000</v>
      </c>
      <c r="S21" s="95">
        <f t="shared" si="6"/>
        <v>0.23065821861442901</v>
      </c>
      <c r="T21" s="56">
        <f t="shared" si="16"/>
        <v>629246000000</v>
      </c>
      <c r="U21" s="82">
        <f t="shared" si="7"/>
        <v>91658000000</v>
      </c>
      <c r="V21" s="93">
        <f t="shared" si="8"/>
        <v>537588000000</v>
      </c>
      <c r="W21" s="56">
        <f t="shared" si="9"/>
        <v>537588000000</v>
      </c>
      <c r="X21" s="82">
        <f t="shared" si="10"/>
        <v>629246000000</v>
      </c>
      <c r="Y21" s="95">
        <f t="shared" si="11"/>
        <v>0.85433677766723981</v>
      </c>
      <c r="Z21" s="96">
        <f t="shared" si="12"/>
        <v>6.8651508869929518</v>
      </c>
      <c r="AA21" s="68">
        <f t="shared" si="13"/>
        <v>0.23065821861442901</v>
      </c>
      <c r="AB21" s="97">
        <f t="shared" si="14"/>
        <v>0.85433677766723981</v>
      </c>
      <c r="AC21" s="95">
        <f t="shared" si="15"/>
        <v>7.9501458832746206</v>
      </c>
    </row>
    <row r="22" spans="1:29" ht="15.5" x14ac:dyDescent="0.35">
      <c r="A22" s="11"/>
      <c r="B22" s="11"/>
      <c r="C22" s="11"/>
      <c r="D22" s="12">
        <v>2022</v>
      </c>
      <c r="E22" s="85">
        <v>2415000000000</v>
      </c>
      <c r="F22" s="52">
        <v>1395000000000</v>
      </c>
      <c r="G22" s="52">
        <v>26117000000</v>
      </c>
      <c r="H22" s="52">
        <v>227579000000</v>
      </c>
      <c r="I22" s="52">
        <v>87739000000</v>
      </c>
      <c r="J22" s="52">
        <v>111436000000</v>
      </c>
      <c r="K22" s="52">
        <v>25259000000</v>
      </c>
      <c r="L22" s="54">
        <f t="shared" si="2"/>
        <v>1594900000000</v>
      </c>
      <c r="M22" s="91">
        <f t="shared" si="3"/>
        <v>820100000000</v>
      </c>
      <c r="N22" s="54">
        <f t="shared" si="0"/>
        <v>820100000000</v>
      </c>
      <c r="O22" s="92">
        <f t="shared" si="4"/>
        <v>139115000000</v>
      </c>
      <c r="P22" s="103">
        <f t="shared" si="5"/>
        <v>5.895122740178989</v>
      </c>
      <c r="Q22" s="56">
        <f t="shared" si="1"/>
        <v>820100000000</v>
      </c>
      <c r="R22" s="82">
        <f>'pbv,der,roa'!F22</f>
        <v>3050250000000</v>
      </c>
      <c r="S22" s="95">
        <f t="shared" si="6"/>
        <v>0.26886320793377594</v>
      </c>
      <c r="T22" s="56">
        <f t="shared" si="16"/>
        <v>820100000000</v>
      </c>
      <c r="U22" s="82">
        <f t="shared" si="7"/>
        <v>139115000000</v>
      </c>
      <c r="V22" s="93">
        <f t="shared" si="8"/>
        <v>680985000000</v>
      </c>
      <c r="W22" s="56">
        <f t="shared" si="9"/>
        <v>680985000000</v>
      </c>
      <c r="X22" s="82">
        <f t="shared" si="10"/>
        <v>820100000000</v>
      </c>
      <c r="Y22" s="95">
        <f t="shared" si="11"/>
        <v>0.83036824777466167</v>
      </c>
      <c r="Z22" s="96">
        <f t="shared" si="12"/>
        <v>5.895122740178989</v>
      </c>
      <c r="AA22" s="68">
        <f t="shared" si="13"/>
        <v>0.26886320793377594</v>
      </c>
      <c r="AB22" s="97">
        <f t="shared" si="14"/>
        <v>0.83036824777466167</v>
      </c>
      <c r="AC22" s="95">
        <f t="shared" si="15"/>
        <v>6.9943541958874267</v>
      </c>
    </row>
    <row r="23" spans="1:29" ht="15.5" x14ac:dyDescent="0.35">
      <c r="A23" s="11">
        <v>5</v>
      </c>
      <c r="B23" s="11" t="s">
        <v>84</v>
      </c>
      <c r="C23" s="11" t="s">
        <v>83</v>
      </c>
      <c r="D23" s="12">
        <v>2018</v>
      </c>
      <c r="E23" s="85">
        <v>11695000000000</v>
      </c>
      <c r="F23" s="52"/>
      <c r="G23" s="52"/>
      <c r="H23" s="52"/>
      <c r="I23" s="52"/>
      <c r="J23" s="52">
        <v>2416000000000</v>
      </c>
      <c r="K23" s="52">
        <v>919365000000</v>
      </c>
      <c r="L23" s="54">
        <f t="shared" si="2"/>
        <v>1496635000000</v>
      </c>
      <c r="M23" s="91">
        <f t="shared" si="3"/>
        <v>10198365000000</v>
      </c>
      <c r="N23" s="54">
        <f t="shared" si="0"/>
        <v>10198365000000</v>
      </c>
      <c r="O23" s="92">
        <f t="shared" si="4"/>
        <v>919365000000</v>
      </c>
      <c r="P23" s="103">
        <f t="shared" si="5"/>
        <v>11.092835816025191</v>
      </c>
      <c r="Q23" s="56">
        <f t="shared" si="1"/>
        <v>10198365000000</v>
      </c>
      <c r="R23" s="82">
        <f>'pbv,der,roa'!F23</f>
        <v>14302462000000</v>
      </c>
      <c r="S23" s="95">
        <f t="shared" si="6"/>
        <v>0.71304961341620765</v>
      </c>
      <c r="T23" s="56">
        <f t="shared" si="16"/>
        <v>10198365000000</v>
      </c>
      <c r="U23" s="82">
        <f t="shared" si="7"/>
        <v>919365000000</v>
      </c>
      <c r="V23" s="93">
        <f t="shared" si="8"/>
        <v>9279000000000</v>
      </c>
      <c r="W23" s="56">
        <f t="shared" si="9"/>
        <v>9279000000000</v>
      </c>
      <c r="X23" s="82">
        <f t="shared" si="10"/>
        <v>10198365000000</v>
      </c>
      <c r="Y23" s="95">
        <f t="shared" si="11"/>
        <v>0.90985172623258725</v>
      </c>
      <c r="Z23" s="96">
        <f t="shared" si="12"/>
        <v>11.092835816025191</v>
      </c>
      <c r="AA23" s="68">
        <f t="shared" si="13"/>
        <v>0.71304961341620765</v>
      </c>
      <c r="AB23" s="97">
        <f t="shared" si="14"/>
        <v>0.90985172623258725</v>
      </c>
      <c r="AC23" s="95">
        <f t="shared" si="15"/>
        <v>12.715737155673986</v>
      </c>
    </row>
    <row r="24" spans="1:29" ht="15.5" x14ac:dyDescent="0.35">
      <c r="A24" s="11"/>
      <c r="B24" s="11"/>
      <c r="C24" s="11"/>
      <c r="D24" s="12">
        <v>2019</v>
      </c>
      <c r="E24" s="85">
        <v>12936000000000</v>
      </c>
      <c r="F24" s="52"/>
      <c r="G24" s="52"/>
      <c r="H24" s="52"/>
      <c r="I24" s="52"/>
      <c r="J24" s="52">
        <v>2611000000000</v>
      </c>
      <c r="K24" s="52">
        <v>983839000000</v>
      </c>
      <c r="L24" s="52">
        <f t="shared" si="2"/>
        <v>1627161000000</v>
      </c>
      <c r="M24" s="91">
        <f t="shared" si="3"/>
        <v>11308839000000</v>
      </c>
      <c r="N24" s="54">
        <f t="shared" si="0"/>
        <v>11308839000000</v>
      </c>
      <c r="O24" s="92">
        <f t="shared" si="4"/>
        <v>983839000000</v>
      </c>
      <c r="P24" s="103">
        <f t="shared" si="5"/>
        <v>11.494603283667349</v>
      </c>
      <c r="Q24" s="56">
        <f t="shared" si="1"/>
        <v>11308839000000</v>
      </c>
      <c r="R24" s="82">
        <f>'pbv,der,roa'!F24</f>
        <v>17371406000000</v>
      </c>
      <c r="S24" s="95">
        <f t="shared" si="6"/>
        <v>0.6510030909415162</v>
      </c>
      <c r="T24" s="56">
        <f t="shared" si="16"/>
        <v>11308839000000</v>
      </c>
      <c r="U24" s="82">
        <f t="shared" si="7"/>
        <v>983839000000</v>
      </c>
      <c r="V24" s="93">
        <f t="shared" si="8"/>
        <v>10325000000000</v>
      </c>
      <c r="W24" s="56">
        <f t="shared" si="9"/>
        <v>10325000000000</v>
      </c>
      <c r="X24" s="82">
        <f t="shared" si="10"/>
        <v>11308839000000</v>
      </c>
      <c r="Y24" s="95">
        <f t="shared" si="11"/>
        <v>0.91300265217322485</v>
      </c>
      <c r="Z24" s="96">
        <f t="shared" si="12"/>
        <v>11.494603283667349</v>
      </c>
      <c r="AA24" s="68">
        <f t="shared" si="13"/>
        <v>0.6510030909415162</v>
      </c>
      <c r="AB24" s="97">
        <f t="shared" si="14"/>
        <v>0.91300265217322485</v>
      </c>
      <c r="AC24" s="95">
        <f t="shared" si="15"/>
        <v>13.05860902678209</v>
      </c>
    </row>
    <row r="25" spans="1:29" ht="15.5" x14ac:dyDescent="0.35">
      <c r="A25" s="11"/>
      <c r="B25" s="11"/>
      <c r="C25" s="11"/>
      <c r="D25" s="12">
        <v>2020</v>
      </c>
      <c r="E25" s="85">
        <v>12064000000000</v>
      </c>
      <c r="F25" s="52"/>
      <c r="G25" s="52"/>
      <c r="H25" s="52"/>
      <c r="I25" s="52"/>
      <c r="J25" s="52">
        <v>2609000000000</v>
      </c>
      <c r="K25" s="52">
        <v>975161000000</v>
      </c>
      <c r="L25" s="54">
        <f t="shared" si="2"/>
        <v>1633839000000</v>
      </c>
      <c r="M25" s="91">
        <f t="shared" si="3"/>
        <v>10430161000000</v>
      </c>
      <c r="N25" s="54">
        <f t="shared" si="0"/>
        <v>10430161000000</v>
      </c>
      <c r="O25" s="92">
        <f t="shared" si="4"/>
        <v>975161000000</v>
      </c>
      <c r="P25" s="103">
        <f t="shared" si="5"/>
        <v>10.69583484163128</v>
      </c>
      <c r="Q25" s="56">
        <f t="shared" si="1"/>
        <v>10430161000000</v>
      </c>
      <c r="R25" s="82">
        <f>'pbv,der,roa'!F25</f>
        <v>20784321000000</v>
      </c>
      <c r="S25" s="95">
        <f t="shared" si="6"/>
        <v>0.50182832530348243</v>
      </c>
      <c r="T25" s="56">
        <f t="shared" si="16"/>
        <v>10430161000000</v>
      </c>
      <c r="U25" s="82">
        <f t="shared" si="7"/>
        <v>975161000000</v>
      </c>
      <c r="V25" s="93">
        <f t="shared" si="8"/>
        <v>9455000000000</v>
      </c>
      <c r="W25" s="56">
        <f t="shared" si="9"/>
        <v>9455000000000</v>
      </c>
      <c r="X25" s="82">
        <f t="shared" si="10"/>
        <v>10430161000000</v>
      </c>
      <c r="Y25" s="95">
        <f t="shared" si="11"/>
        <v>0.90650566180138548</v>
      </c>
      <c r="Z25" s="96">
        <f t="shared" si="12"/>
        <v>10.69583484163128</v>
      </c>
      <c r="AA25" s="68">
        <f t="shared" si="13"/>
        <v>0.50182832530348243</v>
      </c>
      <c r="AB25" s="97">
        <f t="shared" si="14"/>
        <v>0.90650566180138548</v>
      </c>
      <c r="AC25" s="95">
        <f t="shared" si="15"/>
        <v>12.104168828736148</v>
      </c>
    </row>
    <row r="26" spans="1:29" ht="15.5" x14ac:dyDescent="0.35">
      <c r="A26" s="11"/>
      <c r="B26" s="11"/>
      <c r="C26" s="11"/>
      <c r="D26" s="12">
        <v>2021</v>
      </c>
      <c r="E26" s="85">
        <v>13976000000000</v>
      </c>
      <c r="F26" s="52"/>
      <c r="G26" s="52"/>
      <c r="H26" s="52"/>
      <c r="I26" s="52"/>
      <c r="J26" s="52">
        <v>2697000000000</v>
      </c>
      <c r="K26" s="52">
        <v>909182000000</v>
      </c>
      <c r="L26" s="54">
        <f t="shared" si="2"/>
        <v>1787818000000</v>
      </c>
      <c r="M26" s="91">
        <f t="shared" si="3"/>
        <v>12188182000000</v>
      </c>
      <c r="N26" s="54">
        <f t="shared" si="0"/>
        <v>12188182000000</v>
      </c>
      <c r="O26" s="92">
        <f t="shared" si="4"/>
        <v>909182000000</v>
      </c>
      <c r="P26" s="103">
        <f t="shared" si="5"/>
        <v>13.405656953173292</v>
      </c>
      <c r="Q26" s="56">
        <f t="shared" si="1"/>
        <v>12188182000000</v>
      </c>
      <c r="R26" s="82">
        <f>'pbv,der,roa'!F26</f>
        <v>23878106000000</v>
      </c>
      <c r="S26" s="95">
        <f t="shared" si="6"/>
        <v>0.51043336519236493</v>
      </c>
      <c r="T26" s="56">
        <f t="shared" si="16"/>
        <v>12188182000000</v>
      </c>
      <c r="U26" s="82">
        <f t="shared" si="7"/>
        <v>909182000000</v>
      </c>
      <c r="V26" s="93">
        <f t="shared" si="8"/>
        <v>11279000000000</v>
      </c>
      <c r="W26" s="56">
        <f t="shared" si="9"/>
        <v>11279000000000</v>
      </c>
      <c r="X26" s="82">
        <f t="shared" si="10"/>
        <v>12188182000000</v>
      </c>
      <c r="Y26" s="95">
        <f t="shared" si="11"/>
        <v>0.92540462556269676</v>
      </c>
      <c r="Z26" s="96">
        <f t="shared" si="12"/>
        <v>13.405656953173292</v>
      </c>
      <c r="AA26" s="68">
        <f t="shared" si="13"/>
        <v>0.51043336519236493</v>
      </c>
      <c r="AB26" s="97">
        <f t="shared" si="14"/>
        <v>0.92540462556269676</v>
      </c>
      <c r="AC26" s="95">
        <f t="shared" si="15"/>
        <v>14.841494943928353</v>
      </c>
    </row>
    <row r="27" spans="1:29" ht="15.5" x14ac:dyDescent="0.35">
      <c r="A27" s="11"/>
      <c r="B27" s="11"/>
      <c r="C27" s="11"/>
      <c r="D27" s="12">
        <v>2022</v>
      </c>
      <c r="E27" s="86">
        <v>12233000000000</v>
      </c>
      <c r="F27" s="14"/>
      <c r="G27" s="14"/>
      <c r="H27" s="14"/>
      <c r="I27" s="14"/>
      <c r="J27" s="14">
        <v>2534000000000</v>
      </c>
      <c r="K27" s="14">
        <v>874342000000</v>
      </c>
      <c r="L27" s="52">
        <f t="shared" si="2"/>
        <v>1659658000000</v>
      </c>
      <c r="M27" s="91">
        <f t="shared" si="3"/>
        <v>10573342000000</v>
      </c>
      <c r="N27" s="17">
        <f t="shared" si="0"/>
        <v>10573342000000</v>
      </c>
      <c r="O27" s="92">
        <f t="shared" si="4"/>
        <v>874342000000</v>
      </c>
      <c r="P27" s="103">
        <f t="shared" si="5"/>
        <v>12.092913299372556</v>
      </c>
      <c r="Q27" s="18">
        <f t="shared" si="1"/>
        <v>10573342000000</v>
      </c>
      <c r="R27" s="83">
        <f>'pbv,der,roa'!F27</f>
        <v>26648917000000</v>
      </c>
      <c r="S27" s="95">
        <f t="shared" si="6"/>
        <v>0.39676441635508114</v>
      </c>
      <c r="T27" s="56">
        <f t="shared" si="16"/>
        <v>10573342000000</v>
      </c>
      <c r="U27" s="82">
        <f t="shared" si="7"/>
        <v>874342000000</v>
      </c>
      <c r="V27" s="93">
        <f t="shared" si="8"/>
        <v>9699000000000</v>
      </c>
      <c r="W27" s="56">
        <f t="shared" si="9"/>
        <v>9699000000000</v>
      </c>
      <c r="X27" s="82">
        <f t="shared" si="10"/>
        <v>10573342000000</v>
      </c>
      <c r="Y27" s="95">
        <f t="shared" si="11"/>
        <v>0.91730694041675753</v>
      </c>
      <c r="Z27" s="96">
        <f t="shared" si="12"/>
        <v>12.092913299372556</v>
      </c>
      <c r="AA27" s="68">
        <f t="shared" si="13"/>
        <v>0.39676441635508114</v>
      </c>
      <c r="AB27" s="97">
        <f t="shared" si="14"/>
        <v>0.91730694041675753</v>
      </c>
      <c r="AC27" s="95">
        <f t="shared" si="15"/>
        <v>13.406984656144395</v>
      </c>
    </row>
    <row r="28" spans="1:29" ht="15.5" x14ac:dyDescent="0.35">
      <c r="A28" s="11">
        <v>6</v>
      </c>
      <c r="B28" s="11" t="s">
        <v>81</v>
      </c>
      <c r="C28" s="11" t="s">
        <v>82</v>
      </c>
      <c r="D28" s="12">
        <v>2018</v>
      </c>
      <c r="E28" s="86">
        <v>2647000000000</v>
      </c>
      <c r="F28" s="13">
        <v>2297000000000</v>
      </c>
      <c r="G28" s="13">
        <v>58948000000</v>
      </c>
      <c r="H28" s="13">
        <v>64164000000</v>
      </c>
      <c r="I28" s="13">
        <v>6340000000</v>
      </c>
      <c r="J28" s="13">
        <v>91978000000</v>
      </c>
      <c r="K28" s="13">
        <v>58000000000</v>
      </c>
      <c r="L28" s="54">
        <f t="shared" si="2"/>
        <v>2329854000000</v>
      </c>
      <c r="M28" s="91">
        <f t="shared" si="3"/>
        <v>317146000000</v>
      </c>
      <c r="N28" s="17">
        <f t="shared" si="0"/>
        <v>317146000000</v>
      </c>
      <c r="O28" s="92">
        <f t="shared" si="4"/>
        <v>123288000000</v>
      </c>
      <c r="P28" s="103">
        <f t="shared" si="5"/>
        <v>2.5723995847122185</v>
      </c>
      <c r="Q28" s="17">
        <f t="shared" si="1"/>
        <v>317146000000</v>
      </c>
      <c r="R28" s="83">
        <f>'pbv,der,roa'!F28</f>
        <v>1226000000000</v>
      </c>
      <c r="S28" s="95">
        <f t="shared" si="6"/>
        <v>0.25868352365415986</v>
      </c>
      <c r="T28" s="56">
        <f t="shared" si="16"/>
        <v>317146000000</v>
      </c>
      <c r="U28" s="82">
        <f t="shared" si="7"/>
        <v>123288000000</v>
      </c>
      <c r="V28" s="93">
        <f t="shared" si="8"/>
        <v>193858000000</v>
      </c>
      <c r="W28" s="56">
        <f t="shared" si="9"/>
        <v>193858000000</v>
      </c>
      <c r="X28" s="82">
        <f t="shared" si="10"/>
        <v>317146000000</v>
      </c>
      <c r="Y28" s="95">
        <f t="shared" si="11"/>
        <v>0.61125790645317934</v>
      </c>
      <c r="Z28" s="96">
        <f t="shared" si="12"/>
        <v>2.5723995847122185</v>
      </c>
      <c r="AA28" s="68">
        <f t="shared" si="13"/>
        <v>0.25868352365415986</v>
      </c>
      <c r="AB28" s="97">
        <f t="shared" si="14"/>
        <v>0.61125790645317934</v>
      </c>
      <c r="AC28" s="95">
        <f t="shared" si="15"/>
        <v>3.4423410148195579</v>
      </c>
    </row>
    <row r="29" spans="1:29" ht="15.5" x14ac:dyDescent="0.35">
      <c r="A29" s="11"/>
      <c r="B29" s="11"/>
      <c r="C29" s="11"/>
      <c r="D29" s="12">
        <v>2019</v>
      </c>
      <c r="E29" s="86">
        <v>3003000000000</v>
      </c>
      <c r="F29" s="13">
        <v>2622000000000</v>
      </c>
      <c r="G29" s="13">
        <v>55643000000</v>
      </c>
      <c r="H29" s="13">
        <v>49481000000</v>
      </c>
      <c r="I29" s="13">
        <v>7388000000</v>
      </c>
      <c r="J29" s="13">
        <v>99617000000</v>
      </c>
      <c r="K29" s="13">
        <v>66442000000</v>
      </c>
      <c r="L29" s="54">
        <f t="shared" si="2"/>
        <v>2641625000000</v>
      </c>
      <c r="M29" s="91">
        <f t="shared" si="3"/>
        <v>361375000000</v>
      </c>
      <c r="N29" s="17">
        <f t="shared" si="0"/>
        <v>361375000000</v>
      </c>
      <c r="O29" s="92">
        <f t="shared" si="4"/>
        <v>129473000000</v>
      </c>
      <c r="P29" s="103">
        <f t="shared" si="5"/>
        <v>2.7911224734114448</v>
      </c>
      <c r="Q29" s="18">
        <f t="shared" si="1"/>
        <v>361375000000</v>
      </c>
      <c r="R29" s="83">
        <f>'pbv,der,roa'!F29</f>
        <v>1285000000000</v>
      </c>
      <c r="S29" s="95">
        <f t="shared" si="6"/>
        <v>0.28122568093385214</v>
      </c>
      <c r="T29" s="56">
        <f t="shared" si="16"/>
        <v>361375000000</v>
      </c>
      <c r="U29" s="82">
        <f t="shared" si="7"/>
        <v>129473000000</v>
      </c>
      <c r="V29" s="93">
        <f t="shared" si="8"/>
        <v>231902000000</v>
      </c>
      <c r="W29" s="56">
        <f t="shared" si="9"/>
        <v>231902000000</v>
      </c>
      <c r="X29" s="82">
        <f t="shared" si="10"/>
        <v>361375000000</v>
      </c>
      <c r="Y29" s="95">
        <f t="shared" si="11"/>
        <v>0.6417212037357316</v>
      </c>
      <c r="Z29" s="96">
        <f t="shared" si="12"/>
        <v>2.7911224734114448</v>
      </c>
      <c r="AA29" s="68">
        <f t="shared" si="13"/>
        <v>0.28122568093385214</v>
      </c>
      <c r="AB29" s="97">
        <f t="shared" si="14"/>
        <v>0.6417212037357316</v>
      </c>
      <c r="AC29" s="95">
        <f t="shared" si="15"/>
        <v>3.7140693580810282</v>
      </c>
    </row>
    <row r="30" spans="1:29" ht="15.5" x14ac:dyDescent="0.35">
      <c r="A30" s="11"/>
      <c r="B30" s="11"/>
      <c r="C30" s="11"/>
      <c r="D30" s="12">
        <v>2020</v>
      </c>
      <c r="E30" s="86">
        <v>2725000000000</v>
      </c>
      <c r="F30" s="13">
        <v>2371000000000</v>
      </c>
      <c r="G30" s="13">
        <v>62927000000</v>
      </c>
      <c r="H30" s="13">
        <v>53647000000</v>
      </c>
      <c r="I30" s="13">
        <v>7425000000</v>
      </c>
      <c r="J30" s="13">
        <v>103333000000</v>
      </c>
      <c r="K30" s="13">
        <v>66112000000</v>
      </c>
      <c r="L30" s="52">
        <f t="shared" si="2"/>
        <v>2391516000000</v>
      </c>
      <c r="M30" s="91">
        <f t="shared" si="3"/>
        <v>333484000000</v>
      </c>
      <c r="N30" s="17">
        <f t="shared" si="0"/>
        <v>333484000000</v>
      </c>
      <c r="O30" s="92">
        <f t="shared" si="4"/>
        <v>136464000000</v>
      </c>
      <c r="P30" s="103">
        <f t="shared" si="5"/>
        <v>2.4437507327939971</v>
      </c>
      <c r="Q30" s="18">
        <f t="shared" si="1"/>
        <v>333484000000</v>
      </c>
      <c r="R30" s="83">
        <f>'pbv,der,roa'!F30</f>
        <v>1322000000000</v>
      </c>
      <c r="S30" s="95">
        <f t="shared" si="6"/>
        <v>0.2522571860816944</v>
      </c>
      <c r="T30" s="56">
        <f t="shared" si="16"/>
        <v>333484000000</v>
      </c>
      <c r="U30" s="82">
        <f t="shared" si="7"/>
        <v>136464000000</v>
      </c>
      <c r="V30" s="93">
        <f t="shared" si="8"/>
        <v>197020000000</v>
      </c>
      <c r="W30" s="56">
        <f t="shared" si="9"/>
        <v>197020000000</v>
      </c>
      <c r="X30" s="82">
        <f t="shared" si="10"/>
        <v>333484000000</v>
      </c>
      <c r="Y30" s="95">
        <f t="shared" si="11"/>
        <v>0.59079296158136518</v>
      </c>
      <c r="Z30" s="96">
        <f t="shared" si="12"/>
        <v>2.4437507327939971</v>
      </c>
      <c r="AA30" s="68">
        <f t="shared" si="13"/>
        <v>0.2522571860816944</v>
      </c>
      <c r="AB30" s="97">
        <f t="shared" si="14"/>
        <v>0.59079296158136518</v>
      </c>
      <c r="AC30" s="95">
        <f t="shared" si="15"/>
        <v>3.2868008804570565</v>
      </c>
    </row>
    <row r="31" spans="1:29" ht="15.5" x14ac:dyDescent="0.35">
      <c r="A31" s="11"/>
      <c r="B31" s="11"/>
      <c r="C31" s="11"/>
      <c r="D31" s="12">
        <v>2021</v>
      </c>
      <c r="E31" s="86">
        <v>3374000000000</v>
      </c>
      <c r="F31" s="13">
        <v>2932000000000</v>
      </c>
      <c r="G31" s="13">
        <v>98705000000</v>
      </c>
      <c r="H31" s="13">
        <v>95834000000</v>
      </c>
      <c r="I31" s="13">
        <v>8245000000</v>
      </c>
      <c r="J31" s="13">
        <v>123654000000</v>
      </c>
      <c r="K31" s="13">
        <v>72704000000</v>
      </c>
      <c r="L31" s="54">
        <f t="shared" si="2"/>
        <v>2971834000000</v>
      </c>
      <c r="M31" s="91">
        <f t="shared" si="3"/>
        <v>402166000000</v>
      </c>
      <c r="N31" s="17">
        <f t="shared" si="0"/>
        <v>402166000000</v>
      </c>
      <c r="O31" s="92">
        <f t="shared" si="4"/>
        <v>179654000000</v>
      </c>
      <c r="P31" s="103">
        <f t="shared" si="5"/>
        <v>2.2385585625702742</v>
      </c>
      <c r="Q31" s="18">
        <f t="shared" si="1"/>
        <v>402166000000</v>
      </c>
      <c r="R31" s="83">
        <f>'pbv,der,roa'!F31</f>
        <v>1387000000000</v>
      </c>
      <c r="S31" s="95">
        <f t="shared" si="6"/>
        <v>0.28995385724585437</v>
      </c>
      <c r="T31" s="56">
        <f t="shared" si="16"/>
        <v>402166000000</v>
      </c>
      <c r="U31" s="82">
        <f t="shared" si="7"/>
        <v>179654000000</v>
      </c>
      <c r="V31" s="93">
        <f t="shared" si="8"/>
        <v>222512000000</v>
      </c>
      <c r="W31" s="56">
        <f t="shared" si="9"/>
        <v>222512000000</v>
      </c>
      <c r="X31" s="82">
        <f t="shared" si="10"/>
        <v>402166000000</v>
      </c>
      <c r="Y31" s="95">
        <f t="shared" si="11"/>
        <v>0.5532839673169786</v>
      </c>
      <c r="Z31" s="96">
        <f t="shared" si="12"/>
        <v>2.2385585625702742</v>
      </c>
      <c r="AA31" s="68">
        <f t="shared" si="13"/>
        <v>0.28995385724585437</v>
      </c>
      <c r="AB31" s="97">
        <f t="shared" si="14"/>
        <v>0.5532839673169786</v>
      </c>
      <c r="AC31" s="95">
        <f t="shared" si="15"/>
        <v>3.0817963871331071</v>
      </c>
    </row>
    <row r="32" spans="1:29" ht="15.5" x14ac:dyDescent="0.35">
      <c r="A32" s="11"/>
      <c r="B32" s="11"/>
      <c r="C32" s="11"/>
      <c r="D32" s="12">
        <v>2022</v>
      </c>
      <c r="E32" s="86">
        <v>3382000000000</v>
      </c>
      <c r="F32" s="24">
        <v>2968000000000</v>
      </c>
      <c r="G32" s="24">
        <v>95624000000</v>
      </c>
      <c r="H32" s="24">
        <v>58498000000</v>
      </c>
      <c r="I32" s="24">
        <v>8859000000</v>
      </c>
      <c r="J32" s="24">
        <v>132106000000</v>
      </c>
      <c r="K32" s="24">
        <v>78004000000</v>
      </c>
      <c r="L32" s="54">
        <f t="shared" si="2"/>
        <v>2976117000000</v>
      </c>
      <c r="M32" s="91">
        <f t="shared" si="3"/>
        <v>405883000000</v>
      </c>
      <c r="N32" s="17">
        <f t="shared" si="0"/>
        <v>405883000000</v>
      </c>
      <c r="O32" s="92">
        <f t="shared" si="4"/>
        <v>182487000000</v>
      </c>
      <c r="P32" s="103">
        <f t="shared" si="5"/>
        <v>2.2241748727306603</v>
      </c>
      <c r="Q32" s="18">
        <f t="shared" si="1"/>
        <v>405883000000</v>
      </c>
      <c r="R32" s="83">
        <f>'pbv,der,roa'!F32</f>
        <v>1445000000000</v>
      </c>
      <c r="S32" s="95">
        <f t="shared" si="6"/>
        <v>0.28088788927335639</v>
      </c>
      <c r="T32" s="56">
        <f t="shared" si="16"/>
        <v>405883000000</v>
      </c>
      <c r="U32" s="82">
        <f t="shared" si="7"/>
        <v>182487000000</v>
      </c>
      <c r="V32" s="93">
        <f t="shared" si="8"/>
        <v>223396000000</v>
      </c>
      <c r="W32" s="56">
        <f t="shared" si="9"/>
        <v>223396000000</v>
      </c>
      <c r="X32" s="82">
        <f t="shared" si="10"/>
        <v>405883000000</v>
      </c>
      <c r="Y32" s="95">
        <f t="shared" si="11"/>
        <v>0.55039506458757814</v>
      </c>
      <c r="Z32" s="96">
        <f t="shared" si="12"/>
        <v>2.2241748727306603</v>
      </c>
      <c r="AA32" s="68">
        <f t="shared" si="13"/>
        <v>0.28088788927335639</v>
      </c>
      <c r="AB32" s="97">
        <f t="shared" si="14"/>
        <v>0.55039506458757814</v>
      </c>
      <c r="AC32" s="95">
        <f t="shared" si="15"/>
        <v>3.0554578265915948</v>
      </c>
    </row>
    <row r="33" spans="1:29" ht="15.5" x14ac:dyDescent="0.35">
      <c r="A33" s="11">
        <v>7</v>
      </c>
      <c r="B33" s="11" t="s">
        <v>13</v>
      </c>
      <c r="C33" s="11" t="s">
        <v>14</v>
      </c>
      <c r="D33" s="12">
        <v>2018</v>
      </c>
      <c r="E33" s="86">
        <v>961140000000</v>
      </c>
      <c r="F33" s="13">
        <v>380500000000</v>
      </c>
      <c r="G33" s="13">
        <v>15960000000</v>
      </c>
      <c r="H33" s="13">
        <v>168783000000</v>
      </c>
      <c r="I33" s="13"/>
      <c r="J33" s="13">
        <v>314989000000</v>
      </c>
      <c r="K33" s="13">
        <v>76779000000</v>
      </c>
      <c r="L33" s="52">
        <f t="shared" si="2"/>
        <v>771533000000</v>
      </c>
      <c r="M33" s="91">
        <f t="shared" si="3"/>
        <v>189607000000</v>
      </c>
      <c r="N33" s="17">
        <f t="shared" si="0"/>
        <v>189607000000</v>
      </c>
      <c r="O33" s="92">
        <f t="shared" si="4"/>
        <v>92739000000</v>
      </c>
      <c r="P33" s="103">
        <f t="shared" si="5"/>
        <v>2.044522800547774</v>
      </c>
      <c r="Q33" s="17">
        <f t="shared" si="1"/>
        <v>189607000000</v>
      </c>
      <c r="R33" s="83">
        <f>'pbv,der,roa'!F33</f>
        <v>885422598655</v>
      </c>
      <c r="S33" s="95">
        <f t="shared" si="6"/>
        <v>0.21414294178624113</v>
      </c>
      <c r="T33" s="56">
        <f t="shared" si="16"/>
        <v>189607000000</v>
      </c>
      <c r="U33" s="82">
        <f t="shared" si="7"/>
        <v>92739000000</v>
      </c>
      <c r="V33" s="93">
        <f t="shared" si="8"/>
        <v>96868000000</v>
      </c>
      <c r="W33" s="56">
        <f t="shared" si="9"/>
        <v>96868000000</v>
      </c>
      <c r="X33" s="82">
        <f t="shared" si="10"/>
        <v>189607000000</v>
      </c>
      <c r="Y33" s="95">
        <f t="shared" si="11"/>
        <v>0.51088831108556121</v>
      </c>
      <c r="Z33" s="96">
        <f t="shared" si="12"/>
        <v>2.044522800547774</v>
      </c>
      <c r="AA33" s="68">
        <f t="shared" si="13"/>
        <v>0.21414294178624113</v>
      </c>
      <c r="AB33" s="97">
        <f t="shared" si="14"/>
        <v>0.51088831108556121</v>
      </c>
      <c r="AC33" s="95">
        <f t="shared" si="15"/>
        <v>2.7695540534195766</v>
      </c>
    </row>
    <row r="34" spans="1:29" ht="15.5" x14ac:dyDescent="0.35">
      <c r="A34" s="11"/>
      <c r="B34" s="11"/>
      <c r="C34" s="11"/>
      <c r="D34" s="12">
        <v>2019</v>
      </c>
      <c r="E34" s="86">
        <v>1028000000000</v>
      </c>
      <c r="F34" s="13">
        <v>426417000000</v>
      </c>
      <c r="G34" s="13">
        <v>17084000000</v>
      </c>
      <c r="H34" s="13">
        <v>223896000000</v>
      </c>
      <c r="I34" s="13"/>
      <c r="J34" s="13">
        <v>289339000000</v>
      </c>
      <c r="K34" s="13">
        <v>84854000000</v>
      </c>
      <c r="L34" s="54">
        <f t="shared" si="2"/>
        <v>837714000000</v>
      </c>
      <c r="M34" s="91">
        <f t="shared" si="3"/>
        <v>190286000000</v>
      </c>
      <c r="N34" s="17">
        <f t="shared" si="0"/>
        <v>190286000000</v>
      </c>
      <c r="O34" s="92">
        <f t="shared" si="4"/>
        <v>101938000000</v>
      </c>
      <c r="P34" s="103">
        <f t="shared" si="5"/>
        <v>1.8666836704663619</v>
      </c>
      <c r="Q34" s="18">
        <f t="shared" si="1"/>
        <v>190286000000</v>
      </c>
      <c r="R34" s="83">
        <f>'pbv,der,roa'!F34</f>
        <v>935392483850</v>
      </c>
      <c r="S34" s="95">
        <f t="shared" si="6"/>
        <v>0.20342904533164322</v>
      </c>
      <c r="T34" s="56">
        <f t="shared" si="16"/>
        <v>190286000000</v>
      </c>
      <c r="U34" s="82">
        <f t="shared" si="7"/>
        <v>101938000000</v>
      </c>
      <c r="V34" s="93">
        <f t="shared" si="8"/>
        <v>88348000000</v>
      </c>
      <c r="W34" s="56">
        <f t="shared" si="9"/>
        <v>88348000000</v>
      </c>
      <c r="X34" s="82">
        <f t="shared" si="10"/>
        <v>190286000000</v>
      </c>
      <c r="Y34" s="95">
        <f t="shared" si="11"/>
        <v>0.46429059415826701</v>
      </c>
      <c r="Z34" s="96">
        <f t="shared" si="12"/>
        <v>1.8666836704663619</v>
      </c>
      <c r="AA34" s="68">
        <f t="shared" si="13"/>
        <v>0.20342904533164322</v>
      </c>
      <c r="AB34" s="97">
        <f t="shared" si="14"/>
        <v>0.46429059415826701</v>
      </c>
      <c r="AC34" s="95">
        <f t="shared" si="15"/>
        <v>2.5344033099562724</v>
      </c>
    </row>
    <row r="35" spans="1:29" ht="15.5" x14ac:dyDescent="0.35">
      <c r="A35" s="11"/>
      <c r="B35" s="11"/>
      <c r="C35" s="11"/>
      <c r="D35" s="12">
        <v>2020</v>
      </c>
      <c r="E35" s="86">
        <v>956634000000</v>
      </c>
      <c r="F35" s="13">
        <v>439655000000</v>
      </c>
      <c r="G35" s="13">
        <v>19997000000</v>
      </c>
      <c r="H35" s="13">
        <v>186627000000</v>
      </c>
      <c r="I35" s="13"/>
      <c r="J35" s="13">
        <v>282574000000</v>
      </c>
      <c r="K35" s="13">
        <v>84309000000</v>
      </c>
      <c r="L35" s="54">
        <f t="shared" si="2"/>
        <v>804550000000</v>
      </c>
      <c r="M35" s="91">
        <f t="shared" si="3"/>
        <v>152084000000</v>
      </c>
      <c r="N35" s="17">
        <f t="shared" ref="N35:N66" si="17">M35</f>
        <v>152084000000</v>
      </c>
      <c r="O35" s="92">
        <f t="shared" si="4"/>
        <v>104306000000</v>
      </c>
      <c r="P35" s="103">
        <f t="shared" si="5"/>
        <v>1.4580561041550821</v>
      </c>
      <c r="Q35" s="18">
        <f t="shared" ref="Q35:Q66" si="18">N35</f>
        <v>152084000000</v>
      </c>
      <c r="R35" s="83">
        <f>'pbv,der,roa'!F35</f>
        <v>961711929701</v>
      </c>
      <c r="S35" s="95">
        <f t="shared" si="6"/>
        <v>0.1581388306655232</v>
      </c>
      <c r="T35" s="56">
        <f t="shared" si="16"/>
        <v>152084000000</v>
      </c>
      <c r="U35" s="82">
        <f t="shared" si="7"/>
        <v>104306000000</v>
      </c>
      <c r="V35" s="93">
        <f t="shared" si="8"/>
        <v>47778000000</v>
      </c>
      <c r="W35" s="56">
        <f t="shared" si="9"/>
        <v>47778000000</v>
      </c>
      <c r="X35" s="82">
        <f t="shared" si="10"/>
        <v>152084000000</v>
      </c>
      <c r="Y35" s="95">
        <f t="shared" si="11"/>
        <v>0.31415533520948952</v>
      </c>
      <c r="Z35" s="96">
        <f t="shared" si="12"/>
        <v>1.4580561041550821</v>
      </c>
      <c r="AA35" s="68">
        <f t="shared" si="13"/>
        <v>0.1581388306655232</v>
      </c>
      <c r="AB35" s="97">
        <f t="shared" si="14"/>
        <v>0.31415533520948952</v>
      </c>
      <c r="AC35" s="95">
        <f t="shared" si="15"/>
        <v>1.9303502700300947</v>
      </c>
    </row>
    <row r="36" spans="1:29" ht="15.5" x14ac:dyDescent="0.35">
      <c r="A36" s="11"/>
      <c r="B36" s="11"/>
      <c r="C36" s="11"/>
      <c r="D36" s="12">
        <v>2021</v>
      </c>
      <c r="E36" s="86">
        <v>1019000000000</v>
      </c>
      <c r="F36" s="13">
        <v>464038000000</v>
      </c>
      <c r="G36" s="13">
        <v>18583000000</v>
      </c>
      <c r="H36" s="13">
        <v>184194000000</v>
      </c>
      <c r="I36" s="13"/>
      <c r="J36" s="13">
        <v>256100000000</v>
      </c>
      <c r="K36" s="13">
        <v>84462000000</v>
      </c>
      <c r="L36" s="52">
        <f t="shared" si="2"/>
        <v>801287000000</v>
      </c>
      <c r="M36" s="91">
        <f t="shared" si="3"/>
        <v>217713000000</v>
      </c>
      <c r="N36" s="17">
        <f t="shared" si="17"/>
        <v>217713000000</v>
      </c>
      <c r="O36" s="92">
        <f t="shared" si="4"/>
        <v>103045000000</v>
      </c>
      <c r="P36" s="103">
        <f t="shared" si="5"/>
        <v>2.1127953806589352</v>
      </c>
      <c r="Q36" s="18">
        <f t="shared" si="18"/>
        <v>217713000000</v>
      </c>
      <c r="R36" s="83">
        <f>'pbv,der,roa'!F36</f>
        <v>1022814971131</v>
      </c>
      <c r="S36" s="95">
        <f t="shared" si="6"/>
        <v>0.21285668096865956</v>
      </c>
      <c r="T36" s="56">
        <f t="shared" si="16"/>
        <v>217713000000</v>
      </c>
      <c r="U36" s="82">
        <f t="shared" si="7"/>
        <v>103045000000</v>
      </c>
      <c r="V36" s="93">
        <f t="shared" si="8"/>
        <v>114668000000</v>
      </c>
      <c r="W36" s="56">
        <f t="shared" si="9"/>
        <v>114668000000</v>
      </c>
      <c r="X36" s="82">
        <f t="shared" si="10"/>
        <v>217713000000</v>
      </c>
      <c r="Y36" s="95">
        <f t="shared" si="11"/>
        <v>0.52669339910799995</v>
      </c>
      <c r="Z36" s="96">
        <f t="shared" si="12"/>
        <v>2.1127953806589352</v>
      </c>
      <c r="AA36" s="68">
        <f t="shared" si="13"/>
        <v>0.21285668096865956</v>
      </c>
      <c r="AB36" s="97">
        <f t="shared" si="14"/>
        <v>0.52669339910799995</v>
      </c>
      <c r="AC36" s="95">
        <f t="shared" si="15"/>
        <v>2.8523454607355947</v>
      </c>
    </row>
    <row r="37" spans="1:29" ht="15.5" x14ac:dyDescent="0.35">
      <c r="A37" s="11"/>
      <c r="B37" s="11"/>
      <c r="C37" s="11"/>
      <c r="D37" s="12">
        <v>2022</v>
      </c>
      <c r="E37" s="86">
        <v>1129000000000</v>
      </c>
      <c r="F37" s="24">
        <v>500329000000</v>
      </c>
      <c r="G37" s="24">
        <v>21708000000</v>
      </c>
      <c r="H37" s="24">
        <v>206929000000</v>
      </c>
      <c r="I37" s="24"/>
      <c r="J37" s="24">
        <v>272111000000</v>
      </c>
      <c r="K37" s="24">
        <v>86332000000</v>
      </c>
      <c r="L37" s="54">
        <f t="shared" si="2"/>
        <v>871329000000</v>
      </c>
      <c r="M37" s="91">
        <f t="shared" si="3"/>
        <v>257671000000</v>
      </c>
      <c r="N37" s="17">
        <f t="shared" si="17"/>
        <v>257671000000</v>
      </c>
      <c r="O37" s="92">
        <f t="shared" si="4"/>
        <v>108040000000</v>
      </c>
      <c r="P37" s="103">
        <f t="shared" si="5"/>
        <v>2.3849592743428358</v>
      </c>
      <c r="Q37" s="18">
        <f t="shared" si="18"/>
        <v>257671000000</v>
      </c>
      <c r="R37" s="83">
        <f>'pbv,der,roa'!F37</f>
        <v>941454031015</v>
      </c>
      <c r="S37" s="95">
        <f t="shared" si="6"/>
        <v>0.27369472274944734</v>
      </c>
      <c r="T37" s="56">
        <f t="shared" si="16"/>
        <v>257671000000</v>
      </c>
      <c r="U37" s="82">
        <f t="shared" si="7"/>
        <v>108040000000</v>
      </c>
      <c r="V37" s="93">
        <f t="shared" si="8"/>
        <v>149631000000</v>
      </c>
      <c r="W37" s="56">
        <f t="shared" si="9"/>
        <v>149631000000</v>
      </c>
      <c r="X37" s="82">
        <f t="shared" si="10"/>
        <v>257671000000</v>
      </c>
      <c r="Y37" s="95">
        <f t="shared" si="11"/>
        <v>0.58070562849525165</v>
      </c>
      <c r="Z37" s="96">
        <f t="shared" si="12"/>
        <v>2.3849592743428358</v>
      </c>
      <c r="AA37" s="68">
        <f t="shared" si="13"/>
        <v>0.27369472274944734</v>
      </c>
      <c r="AB37" s="97">
        <f t="shared" si="14"/>
        <v>0.58070562849525165</v>
      </c>
      <c r="AC37" s="95">
        <f t="shared" si="15"/>
        <v>3.239359625587535</v>
      </c>
    </row>
    <row r="38" spans="1:29" ht="15.5" x14ac:dyDescent="0.35">
      <c r="A38" s="11">
        <f>1+A33</f>
        <v>8</v>
      </c>
      <c r="B38" s="50" t="s">
        <v>15</v>
      </c>
      <c r="C38" s="11" t="s">
        <v>16</v>
      </c>
      <c r="D38" s="12">
        <v>2018</v>
      </c>
      <c r="E38" s="86">
        <v>3629000000000</v>
      </c>
      <c r="F38" s="13">
        <v>3354000000000</v>
      </c>
      <c r="G38" s="13">
        <v>11254000000</v>
      </c>
      <c r="H38" s="13">
        <v>77735000000</v>
      </c>
      <c r="I38" s="13">
        <v>13524000000</v>
      </c>
      <c r="J38" s="13">
        <v>62839000000</v>
      </c>
      <c r="K38" s="13">
        <v>39208000000</v>
      </c>
      <c r="L38" s="54">
        <f t="shared" si="2"/>
        <v>3430588000000</v>
      </c>
      <c r="M38" s="91">
        <f t="shared" si="3"/>
        <v>198412000000</v>
      </c>
      <c r="N38" s="17">
        <f t="shared" si="17"/>
        <v>198412000000</v>
      </c>
      <c r="O38" s="92">
        <f t="shared" si="4"/>
        <v>63986000000</v>
      </c>
      <c r="P38" s="103">
        <f t="shared" si="5"/>
        <v>3.1008658143968995</v>
      </c>
      <c r="Q38" s="17">
        <f t="shared" si="18"/>
        <v>198412000000</v>
      </c>
      <c r="R38" s="83">
        <f>'pbv,der,roa'!F38</f>
        <v>976647575842</v>
      </c>
      <c r="S38" s="95">
        <f t="shared" si="6"/>
        <v>0.203156189507707</v>
      </c>
      <c r="T38" s="56">
        <f t="shared" si="16"/>
        <v>198412000000</v>
      </c>
      <c r="U38" s="82">
        <f t="shared" si="7"/>
        <v>63986000000</v>
      </c>
      <c r="V38" s="93">
        <f t="shared" si="8"/>
        <v>134426000000</v>
      </c>
      <c r="W38" s="56">
        <f t="shared" si="9"/>
        <v>134426000000</v>
      </c>
      <c r="X38" s="82">
        <f t="shared" si="10"/>
        <v>198412000000</v>
      </c>
      <c r="Y38" s="95">
        <f t="shared" si="11"/>
        <v>0.67750942483317544</v>
      </c>
      <c r="Z38" s="96">
        <f t="shared" si="12"/>
        <v>3.1008658143968995</v>
      </c>
      <c r="AA38" s="68">
        <f t="shared" si="13"/>
        <v>0.203156189507707</v>
      </c>
      <c r="AB38" s="97">
        <f t="shared" si="14"/>
        <v>0.67750942483317544</v>
      </c>
      <c r="AC38" s="95">
        <f t="shared" si="15"/>
        <v>3.9815314287377821</v>
      </c>
    </row>
    <row r="39" spans="1:29" ht="15.5" x14ac:dyDescent="0.35">
      <c r="A39" s="11"/>
      <c r="B39" s="11"/>
      <c r="C39" s="11"/>
      <c r="D39" s="12">
        <v>2019</v>
      </c>
      <c r="E39" s="86">
        <v>3120000000000</v>
      </c>
      <c r="F39" s="13">
        <v>2755000000000</v>
      </c>
      <c r="G39" s="13">
        <v>13774000000</v>
      </c>
      <c r="H39" s="13">
        <v>48951000000</v>
      </c>
      <c r="I39" s="13">
        <v>13847000000</v>
      </c>
      <c r="J39" s="13">
        <v>44598000000</v>
      </c>
      <c r="K39" s="13">
        <v>19374000000</v>
      </c>
      <c r="L39" s="52">
        <f t="shared" si="2"/>
        <v>2801554000000</v>
      </c>
      <c r="M39" s="91">
        <f t="shared" si="3"/>
        <v>318446000000</v>
      </c>
      <c r="N39" s="17">
        <f t="shared" si="17"/>
        <v>318446000000</v>
      </c>
      <c r="O39" s="92">
        <f t="shared" si="4"/>
        <v>46995000000</v>
      </c>
      <c r="P39" s="103">
        <f t="shared" si="5"/>
        <v>6.7761676774124906</v>
      </c>
      <c r="Q39" s="17">
        <f t="shared" si="18"/>
        <v>318446000000</v>
      </c>
      <c r="R39" s="83">
        <f>'pbv,der,roa'!F39</f>
        <v>1131294696834</v>
      </c>
      <c r="S39" s="95">
        <f t="shared" si="6"/>
        <v>0.28148810463904</v>
      </c>
      <c r="T39" s="56">
        <f t="shared" si="16"/>
        <v>318446000000</v>
      </c>
      <c r="U39" s="82">
        <f t="shared" si="7"/>
        <v>46995000000</v>
      </c>
      <c r="V39" s="93">
        <f t="shared" si="8"/>
        <v>271451000000</v>
      </c>
      <c r="W39" s="56">
        <f t="shared" si="9"/>
        <v>271451000000</v>
      </c>
      <c r="X39" s="82">
        <f t="shared" si="10"/>
        <v>318446000000</v>
      </c>
      <c r="Y39" s="95">
        <f t="shared" si="11"/>
        <v>0.85242395885016609</v>
      </c>
      <c r="Z39" s="96">
        <f t="shared" si="12"/>
        <v>6.7761676774124906</v>
      </c>
      <c r="AA39" s="68">
        <f t="shared" si="13"/>
        <v>0.28148810463904</v>
      </c>
      <c r="AB39" s="97">
        <f t="shared" si="14"/>
        <v>0.85242395885016609</v>
      </c>
      <c r="AC39" s="95">
        <f t="shared" si="15"/>
        <v>7.910079740901697</v>
      </c>
    </row>
    <row r="40" spans="1:29" ht="15.5" x14ac:dyDescent="0.35">
      <c r="A40" s="11"/>
      <c r="B40" s="11"/>
      <c r="C40" s="11"/>
      <c r="D40" s="12">
        <v>2020</v>
      </c>
      <c r="E40" s="86">
        <v>3634000000000</v>
      </c>
      <c r="F40" s="13">
        <v>3299000000000</v>
      </c>
      <c r="G40" s="13">
        <v>11211000000</v>
      </c>
      <c r="H40" s="13">
        <v>79134000000</v>
      </c>
      <c r="I40" s="13">
        <v>16426000000</v>
      </c>
      <c r="J40" s="13">
        <v>51430000000</v>
      </c>
      <c r="K40" s="13">
        <v>29632000000</v>
      </c>
      <c r="L40" s="54">
        <f t="shared" si="2"/>
        <v>3372295000000</v>
      </c>
      <c r="M40" s="91">
        <f t="shared" si="3"/>
        <v>261705000000</v>
      </c>
      <c r="N40" s="17">
        <f t="shared" si="17"/>
        <v>261705000000</v>
      </c>
      <c r="O40" s="92">
        <f t="shared" si="4"/>
        <v>57269000000</v>
      </c>
      <c r="P40" s="103">
        <f t="shared" si="5"/>
        <v>4.5697497773664635</v>
      </c>
      <c r="Q40" s="17">
        <f t="shared" si="18"/>
        <v>261705000000</v>
      </c>
      <c r="R40" s="83">
        <f>'pbv,der,roa'!F40</f>
        <v>1260714994864</v>
      </c>
      <c r="S40" s="95">
        <f t="shared" si="6"/>
        <v>0.20758458578358663</v>
      </c>
      <c r="T40" s="56">
        <f t="shared" si="16"/>
        <v>261705000000</v>
      </c>
      <c r="U40" s="82">
        <f t="shared" si="7"/>
        <v>57269000000</v>
      </c>
      <c r="V40" s="93">
        <f t="shared" si="8"/>
        <v>204436000000</v>
      </c>
      <c r="W40" s="56">
        <f t="shared" si="9"/>
        <v>204436000000</v>
      </c>
      <c r="X40" s="82">
        <f t="shared" si="10"/>
        <v>261705000000</v>
      </c>
      <c r="Y40" s="95">
        <f t="shared" si="11"/>
        <v>0.78116963756901858</v>
      </c>
      <c r="Z40" s="96">
        <f t="shared" si="12"/>
        <v>4.5697497773664635</v>
      </c>
      <c r="AA40" s="68">
        <f t="shared" si="13"/>
        <v>0.20758458578358663</v>
      </c>
      <c r="AB40" s="97">
        <f t="shared" si="14"/>
        <v>0.78116963756901858</v>
      </c>
      <c r="AC40" s="95">
        <f t="shared" si="15"/>
        <v>5.5585040007190685</v>
      </c>
    </row>
    <row r="41" spans="1:29" ht="15.5" x14ac:dyDescent="0.35">
      <c r="A41" s="11"/>
      <c r="B41" s="11"/>
      <c r="C41" s="11"/>
      <c r="D41" s="12">
        <v>2021</v>
      </c>
      <c r="E41" s="86">
        <v>5359000000000</v>
      </c>
      <c r="F41" s="13">
        <v>4997000000000</v>
      </c>
      <c r="G41" s="13">
        <v>10781000000</v>
      </c>
      <c r="H41" s="13">
        <v>105714000000</v>
      </c>
      <c r="I41" s="13">
        <v>17132000000</v>
      </c>
      <c r="J41" s="13">
        <v>45113000000</v>
      </c>
      <c r="K41" s="13">
        <v>30026000000</v>
      </c>
      <c r="L41" s="54">
        <f t="shared" si="2"/>
        <v>5089888000000</v>
      </c>
      <c r="M41" s="91">
        <f t="shared" si="3"/>
        <v>269112000000</v>
      </c>
      <c r="N41" s="17">
        <f t="shared" si="17"/>
        <v>269112000000</v>
      </c>
      <c r="O41" s="92">
        <f t="shared" si="4"/>
        <v>57939000000</v>
      </c>
      <c r="P41" s="103">
        <f t="shared" si="5"/>
        <v>4.6447470615647495</v>
      </c>
      <c r="Q41" s="17">
        <f t="shared" si="18"/>
        <v>269112000000</v>
      </c>
      <c r="R41" s="83">
        <f>'pbv,der,roa'!F41</f>
        <v>1387366962835</v>
      </c>
      <c r="S41" s="95">
        <f t="shared" si="6"/>
        <v>0.19397319325673287</v>
      </c>
      <c r="T41" s="56">
        <f t="shared" si="16"/>
        <v>269112000000</v>
      </c>
      <c r="U41" s="82">
        <f t="shared" si="7"/>
        <v>57939000000</v>
      </c>
      <c r="V41" s="93">
        <f t="shared" si="8"/>
        <v>211173000000</v>
      </c>
      <c r="W41" s="56">
        <f t="shared" si="9"/>
        <v>211173000000</v>
      </c>
      <c r="X41" s="82">
        <f t="shared" si="10"/>
        <v>269112000000</v>
      </c>
      <c r="Y41" s="95">
        <f t="shared" si="11"/>
        <v>0.78470302327655395</v>
      </c>
      <c r="Z41" s="96">
        <f t="shared" si="12"/>
        <v>4.6447470615647495</v>
      </c>
      <c r="AA41" s="68">
        <f t="shared" si="13"/>
        <v>0.19397319325673287</v>
      </c>
      <c r="AB41" s="97">
        <f t="shared" si="14"/>
        <v>0.78470302327655395</v>
      </c>
      <c r="AC41" s="95">
        <f t="shared" si="15"/>
        <v>5.623423278098036</v>
      </c>
    </row>
    <row r="42" spans="1:29" ht="15.5" x14ac:dyDescent="0.35">
      <c r="A42" s="11"/>
      <c r="B42" s="11"/>
      <c r="C42" s="11"/>
      <c r="D42" s="12">
        <v>2022</v>
      </c>
      <c r="E42" s="86">
        <v>6143000000000</v>
      </c>
      <c r="F42" s="13">
        <v>5772000000000</v>
      </c>
      <c r="G42" s="13">
        <v>11018000000</v>
      </c>
      <c r="H42" s="13">
        <v>95770000000</v>
      </c>
      <c r="I42" s="13">
        <v>19249000000</v>
      </c>
      <c r="J42" s="13">
        <v>56587000000</v>
      </c>
      <c r="K42" s="13">
        <v>34966000000</v>
      </c>
      <c r="L42" s="52">
        <f t="shared" si="2"/>
        <v>5859124000000</v>
      </c>
      <c r="M42" s="91">
        <f t="shared" si="3"/>
        <v>283876000000</v>
      </c>
      <c r="N42" s="17">
        <f t="shared" si="17"/>
        <v>283876000000</v>
      </c>
      <c r="O42" s="92">
        <f t="shared" si="4"/>
        <v>65233000000</v>
      </c>
      <c r="P42" s="103">
        <f t="shared" si="5"/>
        <v>4.3517238207655637</v>
      </c>
      <c r="Q42" s="17">
        <f t="shared" si="18"/>
        <v>283876000000</v>
      </c>
      <c r="R42" s="83">
        <f>'pbv,der,roa'!F42</f>
        <v>1550042869748</v>
      </c>
      <c r="S42" s="95">
        <f t="shared" si="6"/>
        <v>0.18314074116295342</v>
      </c>
      <c r="T42" s="56">
        <f t="shared" si="16"/>
        <v>283876000000</v>
      </c>
      <c r="U42" s="82">
        <f t="shared" si="7"/>
        <v>65233000000</v>
      </c>
      <c r="V42" s="93">
        <f t="shared" si="8"/>
        <v>218643000000</v>
      </c>
      <c r="W42" s="56">
        <f t="shared" si="9"/>
        <v>218643000000</v>
      </c>
      <c r="X42" s="82">
        <f t="shared" si="10"/>
        <v>283876000000</v>
      </c>
      <c r="Y42" s="95">
        <f t="shared" si="11"/>
        <v>0.77020600543899453</v>
      </c>
      <c r="Z42" s="96">
        <f t="shared" si="12"/>
        <v>4.3517238207655637</v>
      </c>
      <c r="AA42" s="68">
        <f t="shared" si="13"/>
        <v>0.18314074116295342</v>
      </c>
      <c r="AB42" s="97">
        <f t="shared" si="14"/>
        <v>0.77020600543899453</v>
      </c>
      <c r="AC42" s="95">
        <f t="shared" si="15"/>
        <v>5.3050705673675118</v>
      </c>
    </row>
    <row r="43" spans="1:29" ht="15.5" x14ac:dyDescent="0.35">
      <c r="A43" s="11">
        <v>9</v>
      </c>
      <c r="B43" s="11" t="s">
        <v>17</v>
      </c>
      <c r="C43" s="11" t="s">
        <v>18</v>
      </c>
      <c r="D43" s="12">
        <v>2018</v>
      </c>
      <c r="E43" s="86">
        <v>831000000000</v>
      </c>
      <c r="F43" s="13">
        <v>562460000000</v>
      </c>
      <c r="G43" s="13">
        <v>104209000000</v>
      </c>
      <c r="H43" s="13">
        <v>104897000000</v>
      </c>
      <c r="I43" s="13">
        <v>21227000000</v>
      </c>
      <c r="J43" s="13">
        <v>55703000000</v>
      </c>
      <c r="K43" s="13">
        <v>28883000000</v>
      </c>
      <c r="L43" s="54">
        <f t="shared" si="2"/>
        <v>568741000000</v>
      </c>
      <c r="M43" s="91">
        <f t="shared" si="3"/>
        <v>262259000000</v>
      </c>
      <c r="N43" s="17">
        <f t="shared" si="17"/>
        <v>262259000000</v>
      </c>
      <c r="O43" s="92">
        <f t="shared" si="4"/>
        <v>154319000000</v>
      </c>
      <c r="P43" s="103">
        <f t="shared" si="5"/>
        <v>1.6994602090474926</v>
      </c>
      <c r="Q43" s="17">
        <f t="shared" si="18"/>
        <v>262259000000</v>
      </c>
      <c r="R43" s="83">
        <f>'pbv,der,roa'!F43</f>
        <v>635478469892</v>
      </c>
      <c r="S43" s="95">
        <f t="shared" si="6"/>
        <v>0.41269533497267202</v>
      </c>
      <c r="T43" s="56">
        <f t="shared" si="16"/>
        <v>262259000000</v>
      </c>
      <c r="U43" s="82">
        <f t="shared" si="7"/>
        <v>154319000000</v>
      </c>
      <c r="V43" s="93">
        <f t="shared" si="8"/>
        <v>107940000000</v>
      </c>
      <c r="W43" s="56">
        <f t="shared" si="9"/>
        <v>107940000000</v>
      </c>
      <c r="X43" s="82">
        <f t="shared" si="10"/>
        <v>262259000000</v>
      </c>
      <c r="Y43" s="95">
        <f t="shared" si="11"/>
        <v>0.41157786768042282</v>
      </c>
      <c r="Z43" s="96">
        <f t="shared" si="12"/>
        <v>1.6994602090474926</v>
      </c>
      <c r="AA43" s="68">
        <f t="shared" si="13"/>
        <v>0.41269533497267202</v>
      </c>
      <c r="AB43" s="97">
        <f t="shared" si="14"/>
        <v>0.41157786768042282</v>
      </c>
      <c r="AC43" s="95">
        <f t="shared" si="15"/>
        <v>2.5237334117005874</v>
      </c>
    </row>
    <row r="44" spans="1:29" ht="15.5" x14ac:dyDescent="0.35">
      <c r="A44" s="11"/>
      <c r="B44" s="11"/>
      <c r="C44" s="11"/>
      <c r="D44" s="12">
        <v>2019</v>
      </c>
      <c r="E44" s="86">
        <v>1088000000000</v>
      </c>
      <c r="F44" s="13">
        <v>692217000000</v>
      </c>
      <c r="G44" s="13">
        <v>139027000000</v>
      </c>
      <c r="H44" s="13">
        <v>128864000000</v>
      </c>
      <c r="I44" s="13">
        <v>26128000000</v>
      </c>
      <c r="J44" s="13">
        <v>58062000000</v>
      </c>
      <c r="K44" s="13">
        <v>25371000000</v>
      </c>
      <c r="L44" s="54">
        <f t="shared" si="2"/>
        <v>688617000000</v>
      </c>
      <c r="M44" s="91">
        <f t="shared" si="3"/>
        <v>399383000000</v>
      </c>
      <c r="N44" s="17">
        <f t="shared" si="17"/>
        <v>399383000000</v>
      </c>
      <c r="O44" s="92">
        <f t="shared" si="4"/>
        <v>190526000000</v>
      </c>
      <c r="P44" s="103">
        <f t="shared" si="5"/>
        <v>2.0962125904076085</v>
      </c>
      <c r="Q44" s="17">
        <f t="shared" si="18"/>
        <v>399383000000</v>
      </c>
      <c r="R44" s="83">
        <f>'pbv,der,roa'!F44</f>
        <v>766299436026</v>
      </c>
      <c r="S44" s="95">
        <f t="shared" si="6"/>
        <v>0.52118399312830654</v>
      </c>
      <c r="T44" s="56">
        <f t="shared" si="16"/>
        <v>399383000000</v>
      </c>
      <c r="U44" s="82">
        <f t="shared" si="7"/>
        <v>190526000000</v>
      </c>
      <c r="V44" s="93">
        <f t="shared" si="8"/>
        <v>208857000000</v>
      </c>
      <c r="W44" s="56">
        <f t="shared" si="9"/>
        <v>208857000000</v>
      </c>
      <c r="X44" s="82">
        <f t="shared" si="10"/>
        <v>399383000000</v>
      </c>
      <c r="Y44" s="95">
        <f t="shared" si="11"/>
        <v>0.52294914906242884</v>
      </c>
      <c r="Z44" s="96">
        <f t="shared" si="12"/>
        <v>2.0962125904076085</v>
      </c>
      <c r="AA44" s="68">
        <f t="shared" si="13"/>
        <v>0.52118399312830654</v>
      </c>
      <c r="AB44" s="97">
        <f t="shared" si="14"/>
        <v>0.52294914906242884</v>
      </c>
      <c r="AC44" s="95">
        <f t="shared" si="15"/>
        <v>3.1403457325983437</v>
      </c>
    </row>
    <row r="45" spans="1:29" ht="15.5" x14ac:dyDescent="0.35">
      <c r="A45" s="11"/>
      <c r="B45" s="11"/>
      <c r="C45" s="11"/>
      <c r="D45" s="12">
        <v>2020</v>
      </c>
      <c r="E45" s="86">
        <v>972000000000</v>
      </c>
      <c r="F45" s="13">
        <v>562235000000</v>
      </c>
      <c r="G45" s="13">
        <v>126377000000</v>
      </c>
      <c r="H45" s="13">
        <v>130882000000</v>
      </c>
      <c r="I45" s="13">
        <v>26560000000</v>
      </c>
      <c r="J45" s="13">
        <v>66492000000</v>
      </c>
      <c r="K45" s="13">
        <v>30580000000</v>
      </c>
      <c r="L45" s="52">
        <f t="shared" si="2"/>
        <v>576092000000</v>
      </c>
      <c r="M45" s="91">
        <f t="shared" si="3"/>
        <v>395908000000</v>
      </c>
      <c r="N45" s="17">
        <f t="shared" si="17"/>
        <v>395908000000</v>
      </c>
      <c r="O45" s="92">
        <f t="shared" si="4"/>
        <v>183517000000</v>
      </c>
      <c r="P45" s="103">
        <f t="shared" si="5"/>
        <v>2.1573369224649488</v>
      </c>
      <c r="Q45" s="17">
        <f t="shared" si="18"/>
        <v>395908000000</v>
      </c>
      <c r="R45" s="83">
        <f>'pbv,der,roa'!F45</f>
        <v>894746110680</v>
      </c>
      <c r="S45" s="95">
        <f t="shared" si="6"/>
        <v>0.4424808281078898</v>
      </c>
      <c r="T45" s="56">
        <f t="shared" si="16"/>
        <v>395908000000</v>
      </c>
      <c r="U45" s="82">
        <f t="shared" si="7"/>
        <v>183517000000</v>
      </c>
      <c r="V45" s="93">
        <f t="shared" si="8"/>
        <v>212391000000</v>
      </c>
      <c r="W45" s="56">
        <f t="shared" si="9"/>
        <v>212391000000</v>
      </c>
      <c r="X45" s="82">
        <f t="shared" si="10"/>
        <v>395908000000</v>
      </c>
      <c r="Y45" s="95">
        <f t="shared" si="11"/>
        <v>0.53646554249977263</v>
      </c>
      <c r="Z45" s="96">
        <f t="shared" si="12"/>
        <v>2.1573369224649488</v>
      </c>
      <c r="AA45" s="68">
        <f t="shared" si="13"/>
        <v>0.4424808281078898</v>
      </c>
      <c r="AB45" s="97">
        <f t="shared" si="14"/>
        <v>0.53646554249977263</v>
      </c>
      <c r="AC45" s="95">
        <f t="shared" si="15"/>
        <v>3.1362832930726112</v>
      </c>
    </row>
    <row r="46" spans="1:29" ht="15.5" x14ac:dyDescent="0.35">
      <c r="A46" s="11"/>
      <c r="B46" s="11"/>
      <c r="C46" s="11"/>
      <c r="D46" s="12">
        <v>2021</v>
      </c>
      <c r="E46" s="86">
        <v>1103000000000</v>
      </c>
      <c r="F46" s="13">
        <v>642038000000</v>
      </c>
      <c r="G46" s="13">
        <v>114876000000</v>
      </c>
      <c r="H46" s="13">
        <v>128655000000</v>
      </c>
      <c r="I46" s="13">
        <v>19821000000</v>
      </c>
      <c r="J46" s="13">
        <v>71217000000</v>
      </c>
      <c r="K46" s="13">
        <v>32940000000</v>
      </c>
      <c r="L46" s="54">
        <f t="shared" si="2"/>
        <v>674273000000</v>
      </c>
      <c r="M46" s="91">
        <f t="shared" si="3"/>
        <v>428727000000</v>
      </c>
      <c r="N46" s="17">
        <f t="shared" si="17"/>
        <v>428727000000</v>
      </c>
      <c r="O46" s="92">
        <f t="shared" si="4"/>
        <v>167637000000</v>
      </c>
      <c r="P46" s="103">
        <f t="shared" si="5"/>
        <v>2.5574723957121637</v>
      </c>
      <c r="Q46" s="17">
        <f t="shared" si="18"/>
        <v>428727000000</v>
      </c>
      <c r="R46" s="83">
        <f>'pbv,der,roa'!F46</f>
        <v>1001579893307</v>
      </c>
      <c r="S46" s="95">
        <f t="shared" si="6"/>
        <v>0.42805072552368861</v>
      </c>
      <c r="T46" s="56">
        <f t="shared" si="16"/>
        <v>428727000000</v>
      </c>
      <c r="U46" s="82">
        <f t="shared" si="7"/>
        <v>167637000000</v>
      </c>
      <c r="V46" s="93">
        <f t="shared" si="8"/>
        <v>261090000000</v>
      </c>
      <c r="W46" s="56">
        <f t="shared" si="9"/>
        <v>261090000000</v>
      </c>
      <c r="X46" s="82">
        <f t="shared" si="10"/>
        <v>428727000000</v>
      </c>
      <c r="Y46" s="95">
        <f t="shared" si="11"/>
        <v>0.60898893701586321</v>
      </c>
      <c r="Z46" s="96">
        <f t="shared" si="12"/>
        <v>2.5574723957121637</v>
      </c>
      <c r="AA46" s="68">
        <f t="shared" si="13"/>
        <v>0.42805072552368861</v>
      </c>
      <c r="AB46" s="97">
        <f t="shared" si="14"/>
        <v>0.60898893701586321</v>
      </c>
      <c r="AC46" s="95">
        <f t="shared" si="15"/>
        <v>3.5945120582517154</v>
      </c>
    </row>
    <row r="47" spans="1:29" ht="15.5" x14ac:dyDescent="0.35">
      <c r="A47" s="11"/>
      <c r="B47" s="11"/>
      <c r="C47" s="11"/>
      <c r="D47" s="12">
        <v>2022</v>
      </c>
      <c r="E47" s="86">
        <v>1358000000000</v>
      </c>
      <c r="F47" s="13">
        <v>836416000000</v>
      </c>
      <c r="G47" s="13">
        <v>132075000000</v>
      </c>
      <c r="H47" s="13">
        <v>155879000000</v>
      </c>
      <c r="I47" s="13">
        <v>16771000000</v>
      </c>
      <c r="J47" s="13">
        <v>73748000000</v>
      </c>
      <c r="K47" s="13">
        <v>33901000000</v>
      </c>
      <c r="L47" s="54">
        <f t="shared" si="2"/>
        <v>883296000000</v>
      </c>
      <c r="M47" s="91">
        <f t="shared" si="3"/>
        <v>474704000000</v>
      </c>
      <c r="N47" s="17">
        <f t="shared" si="17"/>
        <v>474704000000</v>
      </c>
      <c r="O47" s="92">
        <f t="shared" si="4"/>
        <v>182747000000</v>
      </c>
      <c r="P47" s="103">
        <f t="shared" si="5"/>
        <v>2.5976021494196897</v>
      </c>
      <c r="Q47" s="17">
        <f t="shared" si="18"/>
        <v>474704000000</v>
      </c>
      <c r="R47" s="83">
        <f>'pbv,der,roa'!F47</f>
        <v>1185150863287</v>
      </c>
      <c r="S47" s="95">
        <f t="shared" si="6"/>
        <v>0.40054309936830729</v>
      </c>
      <c r="T47" s="56">
        <f t="shared" si="16"/>
        <v>474704000000</v>
      </c>
      <c r="U47" s="82">
        <f t="shared" si="7"/>
        <v>182747000000</v>
      </c>
      <c r="V47" s="93">
        <f t="shared" si="8"/>
        <v>291957000000</v>
      </c>
      <c r="W47" s="56">
        <f t="shared" si="9"/>
        <v>291957000000</v>
      </c>
      <c r="X47" s="82">
        <f t="shared" si="10"/>
        <v>474704000000</v>
      </c>
      <c r="Y47" s="95">
        <f t="shared" si="11"/>
        <v>0.61502957632545752</v>
      </c>
      <c r="Z47" s="96">
        <f t="shared" si="12"/>
        <v>2.5976021494196897</v>
      </c>
      <c r="AA47" s="68">
        <f t="shared" si="13"/>
        <v>0.40054309936830729</v>
      </c>
      <c r="AB47" s="97">
        <f t="shared" si="14"/>
        <v>0.61502957632545752</v>
      </c>
      <c r="AC47" s="95">
        <f t="shared" si="15"/>
        <v>3.6131748251134543</v>
      </c>
    </row>
    <row r="48" spans="1:29" ht="15.5" x14ac:dyDescent="0.35">
      <c r="A48" s="11">
        <v>10</v>
      </c>
      <c r="B48" s="11" t="s">
        <v>51</v>
      </c>
      <c r="C48" s="11" t="s">
        <v>52</v>
      </c>
      <c r="D48" s="12">
        <v>2018</v>
      </c>
      <c r="E48" s="86">
        <v>53957000000000</v>
      </c>
      <c r="F48" s="13">
        <v>44822000000000</v>
      </c>
      <c r="G48" s="13">
        <v>424270000000</v>
      </c>
      <c r="H48" s="13">
        <v>1184000000000</v>
      </c>
      <c r="I48" s="13">
        <v>400537000000</v>
      </c>
      <c r="J48" s="13">
        <v>1556000000000</v>
      </c>
      <c r="K48" s="13">
        <v>646171000000</v>
      </c>
      <c r="L48" s="52">
        <f t="shared" si="2"/>
        <v>46091022000000</v>
      </c>
      <c r="M48" s="91">
        <f t="shared" si="3"/>
        <v>7865978000000</v>
      </c>
      <c r="N48" s="17">
        <f t="shared" si="17"/>
        <v>7865978000000</v>
      </c>
      <c r="O48" s="92">
        <f t="shared" si="4"/>
        <v>1470978000000</v>
      </c>
      <c r="P48" s="103">
        <f t="shared" si="5"/>
        <v>5.3474477524476915</v>
      </c>
      <c r="Q48" s="17">
        <f t="shared" si="18"/>
        <v>7865978000000</v>
      </c>
      <c r="R48" s="83">
        <f>'pbv,der,roa'!F48</f>
        <v>19391174000000</v>
      </c>
      <c r="S48" s="95">
        <f t="shared" si="6"/>
        <v>0.40564733213161824</v>
      </c>
      <c r="T48" s="56">
        <f t="shared" si="16"/>
        <v>7865978000000</v>
      </c>
      <c r="U48" s="82">
        <f t="shared" si="7"/>
        <v>1470978000000</v>
      </c>
      <c r="V48" s="93">
        <f t="shared" si="8"/>
        <v>6395000000000</v>
      </c>
      <c r="W48" s="56">
        <f t="shared" si="9"/>
        <v>6395000000000</v>
      </c>
      <c r="X48" s="82">
        <f t="shared" si="10"/>
        <v>7865978000000</v>
      </c>
      <c r="Y48" s="95">
        <f t="shared" si="11"/>
        <v>0.81299490031627342</v>
      </c>
      <c r="Z48" s="96">
        <f t="shared" si="12"/>
        <v>5.3474477524476915</v>
      </c>
      <c r="AA48" s="68">
        <f t="shared" si="13"/>
        <v>0.40564733213161824</v>
      </c>
      <c r="AB48" s="97">
        <f t="shared" si="14"/>
        <v>0.81299490031627342</v>
      </c>
      <c r="AC48" s="95">
        <f t="shared" si="15"/>
        <v>6.5660899848955836</v>
      </c>
    </row>
    <row r="49" spans="1:29" ht="15.5" x14ac:dyDescent="0.35">
      <c r="A49" s="11"/>
      <c r="B49" s="11"/>
      <c r="C49" s="11"/>
      <c r="D49" s="12">
        <v>2019</v>
      </c>
      <c r="E49" s="86">
        <v>58634000000000</v>
      </c>
      <c r="F49" s="13">
        <v>50538000000000</v>
      </c>
      <c r="G49" s="13">
        <v>500699000000</v>
      </c>
      <c r="H49" s="13">
        <v>1239000000000</v>
      </c>
      <c r="I49" s="13">
        <v>425493000000</v>
      </c>
      <c r="J49" s="13">
        <v>1608000000000</v>
      </c>
      <c r="K49" s="13">
        <v>637407000000</v>
      </c>
      <c r="L49" s="54">
        <f t="shared" si="2"/>
        <v>51821401000000</v>
      </c>
      <c r="M49" s="91">
        <f t="shared" si="3"/>
        <v>6812599000000</v>
      </c>
      <c r="N49" s="17">
        <f t="shared" si="17"/>
        <v>6812599000000</v>
      </c>
      <c r="O49" s="92">
        <f t="shared" si="4"/>
        <v>1563599000000</v>
      </c>
      <c r="P49" s="103">
        <f t="shared" si="5"/>
        <v>4.3569988213090438</v>
      </c>
      <c r="Q49" s="17">
        <f t="shared" si="18"/>
        <v>6812599000000</v>
      </c>
      <c r="R49" s="83">
        <f>'pbv,der,roa'!F49</f>
        <v>21071600000000</v>
      </c>
      <c r="S49" s="95">
        <f t="shared" si="6"/>
        <v>0.32330715275536742</v>
      </c>
      <c r="T49" s="56">
        <f t="shared" si="16"/>
        <v>6812599000000</v>
      </c>
      <c r="U49" s="82">
        <f t="shared" si="7"/>
        <v>1563599000000</v>
      </c>
      <c r="V49" s="93">
        <f t="shared" si="8"/>
        <v>5249000000000</v>
      </c>
      <c r="W49" s="56">
        <f t="shared" si="9"/>
        <v>5249000000000</v>
      </c>
      <c r="X49" s="82">
        <f t="shared" si="10"/>
        <v>6812599000000</v>
      </c>
      <c r="Y49" s="95">
        <f t="shared" si="11"/>
        <v>0.77048421608258466</v>
      </c>
      <c r="Z49" s="96">
        <f t="shared" si="12"/>
        <v>4.3569988213090438</v>
      </c>
      <c r="AA49" s="68">
        <f t="shared" si="13"/>
        <v>0.32330715275536742</v>
      </c>
      <c r="AB49" s="97">
        <f t="shared" si="14"/>
        <v>0.77048421608258466</v>
      </c>
      <c r="AC49" s="95">
        <f t="shared" si="15"/>
        <v>5.4507901901469955</v>
      </c>
    </row>
    <row r="50" spans="1:29" ht="15.5" x14ac:dyDescent="0.35">
      <c r="A50" s="11"/>
      <c r="B50" s="11"/>
      <c r="C50" s="11"/>
      <c r="D50" s="12">
        <v>2020</v>
      </c>
      <c r="E50" s="86">
        <v>42518000000000</v>
      </c>
      <c r="F50" s="13">
        <v>34263000000000</v>
      </c>
      <c r="G50" s="13">
        <v>544285000000</v>
      </c>
      <c r="H50" s="13">
        <v>1280000000000</v>
      </c>
      <c r="I50" s="13">
        <v>562453000000</v>
      </c>
      <c r="J50" s="13">
        <v>1603000000000</v>
      </c>
      <c r="K50" s="13">
        <v>651294000000</v>
      </c>
      <c r="L50" s="54">
        <f t="shared" si="2"/>
        <v>35387968000000</v>
      </c>
      <c r="M50" s="91">
        <f t="shared" si="3"/>
        <v>7130032000000</v>
      </c>
      <c r="N50" s="17">
        <f t="shared" si="17"/>
        <v>7130032000000</v>
      </c>
      <c r="O50" s="92">
        <f t="shared" si="4"/>
        <v>1758032000000</v>
      </c>
      <c r="P50" s="103">
        <f t="shared" si="5"/>
        <v>4.0556895437625711</v>
      </c>
      <c r="Q50" s="17">
        <f t="shared" si="18"/>
        <v>7130032000000</v>
      </c>
      <c r="R50" s="83">
        <f>'pbv,der,roa'!F50</f>
        <v>23349683000000</v>
      </c>
      <c r="S50" s="95">
        <f t="shared" si="6"/>
        <v>0.30535883506427047</v>
      </c>
      <c r="T50" s="56">
        <f t="shared" si="16"/>
        <v>7130032000000</v>
      </c>
      <c r="U50" s="82">
        <f t="shared" si="7"/>
        <v>1758032000000</v>
      </c>
      <c r="V50" s="93">
        <f t="shared" si="8"/>
        <v>5372000000000</v>
      </c>
      <c r="W50" s="56">
        <f t="shared" si="9"/>
        <v>5372000000000</v>
      </c>
      <c r="X50" s="82">
        <f t="shared" si="10"/>
        <v>7130032000000</v>
      </c>
      <c r="Y50" s="95">
        <f t="shared" si="11"/>
        <v>0.75343280366764132</v>
      </c>
      <c r="Z50" s="96">
        <f t="shared" si="12"/>
        <v>4.0556895437625711</v>
      </c>
      <c r="AA50" s="68">
        <f t="shared" si="13"/>
        <v>0.30535883506427047</v>
      </c>
      <c r="AB50" s="97">
        <f t="shared" si="14"/>
        <v>0.75343280366764132</v>
      </c>
      <c r="AC50" s="95">
        <f t="shared" si="15"/>
        <v>5.1144811824944822</v>
      </c>
    </row>
    <row r="51" spans="1:29" ht="15.5" x14ac:dyDescent="0.35">
      <c r="A51" s="11"/>
      <c r="B51" s="11"/>
      <c r="C51" s="11"/>
      <c r="D51" s="12">
        <v>2021</v>
      </c>
      <c r="E51" s="86">
        <v>51689000000000</v>
      </c>
      <c r="F51" s="13">
        <v>43559000000000</v>
      </c>
      <c r="G51" s="13">
        <v>601958000000</v>
      </c>
      <c r="H51" s="13">
        <v>1762000000000</v>
      </c>
      <c r="I51" s="13">
        <v>770301000000</v>
      </c>
      <c r="J51" s="13">
        <v>1766000000000</v>
      </c>
      <c r="K51" s="13">
        <v>660402000000</v>
      </c>
      <c r="L51" s="52">
        <f t="shared" si="2"/>
        <v>45054339000000</v>
      </c>
      <c r="M51" s="91">
        <f t="shared" si="3"/>
        <v>6634661000000</v>
      </c>
      <c r="N51" s="17">
        <f t="shared" si="17"/>
        <v>6634661000000</v>
      </c>
      <c r="O51" s="92">
        <f t="shared" si="4"/>
        <v>2032661000000</v>
      </c>
      <c r="P51" s="103">
        <f t="shared" si="5"/>
        <v>3.264027302142364</v>
      </c>
      <c r="Q51" s="17">
        <f t="shared" si="18"/>
        <v>6634661000000</v>
      </c>
      <c r="R51" s="83">
        <f>'pbv,der,roa'!F51</f>
        <v>25149999000000</v>
      </c>
      <c r="S51" s="95">
        <f t="shared" si="6"/>
        <v>0.26380362877946834</v>
      </c>
      <c r="T51" s="56">
        <f t="shared" si="16"/>
        <v>6634661000000</v>
      </c>
      <c r="U51" s="82">
        <f t="shared" si="7"/>
        <v>2032661000000</v>
      </c>
      <c r="V51" s="93">
        <f t="shared" si="8"/>
        <v>4602000000000</v>
      </c>
      <c r="W51" s="56">
        <f t="shared" si="9"/>
        <v>4602000000000</v>
      </c>
      <c r="X51" s="82">
        <f t="shared" si="10"/>
        <v>6634661000000</v>
      </c>
      <c r="Y51" s="95">
        <f t="shared" si="11"/>
        <v>0.6936300136510366</v>
      </c>
      <c r="Z51" s="96">
        <f t="shared" si="12"/>
        <v>3.264027302142364</v>
      </c>
      <c r="AA51" s="68">
        <f t="shared" si="13"/>
        <v>0.26380362877946834</v>
      </c>
      <c r="AB51" s="97">
        <f t="shared" si="14"/>
        <v>0.6936300136510366</v>
      </c>
      <c r="AC51" s="95">
        <f t="shared" si="15"/>
        <v>4.2214609445728692</v>
      </c>
    </row>
    <row r="52" spans="1:29" ht="15.5" x14ac:dyDescent="0.35">
      <c r="A52" s="11"/>
      <c r="B52" s="11"/>
      <c r="C52" s="11"/>
      <c r="D52" s="12">
        <v>2022</v>
      </c>
      <c r="E52" s="86">
        <v>56867000000000</v>
      </c>
      <c r="F52" s="13">
        <v>48723000000000</v>
      </c>
      <c r="G52" s="13">
        <v>637557000000</v>
      </c>
      <c r="H52" s="13">
        <v>2129000000000</v>
      </c>
      <c r="I52" s="13">
        <v>942550000000</v>
      </c>
      <c r="J52" s="13">
        <v>1828000000000</v>
      </c>
      <c r="K52" s="13">
        <v>622205000000</v>
      </c>
      <c r="L52" s="54">
        <f t="shared" si="2"/>
        <v>50477688000000</v>
      </c>
      <c r="M52" s="91">
        <f t="shared" si="3"/>
        <v>6389312000000</v>
      </c>
      <c r="N52" s="17">
        <f t="shared" si="17"/>
        <v>6389312000000</v>
      </c>
      <c r="O52" s="92">
        <f t="shared" si="4"/>
        <v>2202312000000</v>
      </c>
      <c r="P52" s="103">
        <f t="shared" si="5"/>
        <v>2.901183846793733</v>
      </c>
      <c r="Q52" s="17">
        <f t="shared" si="18"/>
        <v>6389312000000</v>
      </c>
      <c r="R52" s="83">
        <f>'pbv,der,roa'!F52</f>
        <v>26327214000000</v>
      </c>
      <c r="S52" s="95">
        <f t="shared" si="6"/>
        <v>0.24268849715735208</v>
      </c>
      <c r="T52" s="56">
        <f t="shared" si="16"/>
        <v>6389312000000</v>
      </c>
      <c r="U52" s="82">
        <f t="shared" si="7"/>
        <v>2202312000000</v>
      </c>
      <c r="V52" s="93">
        <f t="shared" si="8"/>
        <v>4187000000000</v>
      </c>
      <c r="W52" s="56">
        <f t="shared" si="9"/>
        <v>4187000000000</v>
      </c>
      <c r="X52" s="82">
        <f t="shared" si="10"/>
        <v>6389312000000</v>
      </c>
      <c r="Y52" s="95">
        <f t="shared" si="11"/>
        <v>0.65531312291526855</v>
      </c>
      <c r="Z52" s="96">
        <f t="shared" si="12"/>
        <v>2.901183846793733</v>
      </c>
      <c r="AA52" s="68">
        <f t="shared" si="13"/>
        <v>0.24268849715735208</v>
      </c>
      <c r="AB52" s="97">
        <f t="shared" si="14"/>
        <v>0.65531312291526855</v>
      </c>
      <c r="AC52" s="95">
        <f t="shared" si="15"/>
        <v>3.7991854668663536</v>
      </c>
    </row>
    <row r="53" spans="1:29" ht="15.5" x14ac:dyDescent="0.35">
      <c r="A53" s="11">
        <v>11</v>
      </c>
      <c r="B53" s="50" t="s">
        <v>53</v>
      </c>
      <c r="C53" s="11" t="s">
        <v>54</v>
      </c>
      <c r="D53" s="12">
        <v>2018</v>
      </c>
      <c r="E53" s="86">
        <v>10889000000000</v>
      </c>
      <c r="F53" s="13">
        <v>9350000000000</v>
      </c>
      <c r="G53" s="13"/>
      <c r="H53" s="13">
        <v>1029000000000</v>
      </c>
      <c r="I53" s="13">
        <v>431931000000</v>
      </c>
      <c r="J53" s="13">
        <v>388302000000</v>
      </c>
      <c r="K53" s="13">
        <v>257013000000</v>
      </c>
      <c r="L53" s="54">
        <f t="shared" si="2"/>
        <v>10078358000000</v>
      </c>
      <c r="M53" s="91">
        <f t="shared" si="3"/>
        <v>810642000000</v>
      </c>
      <c r="N53" s="17">
        <f t="shared" si="17"/>
        <v>810642000000</v>
      </c>
      <c r="O53" s="92">
        <f t="shared" si="4"/>
        <v>688944000000</v>
      </c>
      <c r="P53" s="103">
        <f t="shared" si="5"/>
        <v>1.1766442555563297</v>
      </c>
      <c r="Q53" s="17">
        <f t="shared" si="18"/>
        <v>810642000000</v>
      </c>
      <c r="R53" s="83">
        <f>'pbv,der,roa'!F53</f>
        <v>1940654000000</v>
      </c>
      <c r="S53" s="95">
        <f t="shared" si="6"/>
        <v>0.41771588340837679</v>
      </c>
      <c r="T53" s="56">
        <f t="shared" si="16"/>
        <v>810642000000</v>
      </c>
      <c r="U53" s="82">
        <f t="shared" si="7"/>
        <v>688944000000</v>
      </c>
      <c r="V53" s="93">
        <f t="shared" si="8"/>
        <v>121698000000</v>
      </c>
      <c r="W53" s="56">
        <f t="shared" si="9"/>
        <v>121698000000</v>
      </c>
      <c r="X53" s="82">
        <f t="shared" si="10"/>
        <v>810642000000</v>
      </c>
      <c r="Y53" s="95">
        <f t="shared" si="11"/>
        <v>0.15012545611996417</v>
      </c>
      <c r="Z53" s="96">
        <f t="shared" si="12"/>
        <v>1.1766442555563297</v>
      </c>
      <c r="AA53" s="68">
        <f t="shared" si="13"/>
        <v>0.41771588340837679</v>
      </c>
      <c r="AB53" s="97">
        <f t="shared" si="14"/>
        <v>0.15012545611996417</v>
      </c>
      <c r="AC53" s="95">
        <f t="shared" si="15"/>
        <v>1.7444855950846705</v>
      </c>
    </row>
    <row r="54" spans="1:29" ht="15.5" x14ac:dyDescent="0.35">
      <c r="A54" s="11"/>
      <c r="B54" s="11"/>
      <c r="C54" s="11"/>
      <c r="D54" s="12">
        <v>2019</v>
      </c>
      <c r="E54" s="86">
        <v>12079000000000</v>
      </c>
      <c r="F54" s="13">
        <v>10277000000000</v>
      </c>
      <c r="G54" s="13"/>
      <c r="H54" s="13">
        <v>1246000000000</v>
      </c>
      <c r="I54" s="13">
        <v>469915000000</v>
      </c>
      <c r="J54" s="13">
        <v>417096000000</v>
      </c>
      <c r="K54" s="13">
        <v>271843000000</v>
      </c>
      <c r="L54" s="52">
        <f t="shared" si="2"/>
        <v>11198338000000</v>
      </c>
      <c r="M54" s="91">
        <f t="shared" si="3"/>
        <v>880662000000</v>
      </c>
      <c r="N54" s="17">
        <f t="shared" si="17"/>
        <v>880662000000</v>
      </c>
      <c r="O54" s="92">
        <f t="shared" si="4"/>
        <v>741758000000</v>
      </c>
      <c r="P54" s="103">
        <f t="shared" si="5"/>
        <v>1.1872632314043126</v>
      </c>
      <c r="Q54" s="17">
        <f t="shared" si="18"/>
        <v>880662000000</v>
      </c>
      <c r="R54" s="83">
        <f>'pbv,der,roa'!F54</f>
        <v>1971800000000</v>
      </c>
      <c r="S54" s="95">
        <f t="shared" si="6"/>
        <v>0.44662846130439193</v>
      </c>
      <c r="T54" s="56">
        <f t="shared" si="16"/>
        <v>880662000000</v>
      </c>
      <c r="U54" s="82">
        <f t="shared" si="7"/>
        <v>741758000000</v>
      </c>
      <c r="V54" s="93">
        <f t="shared" si="8"/>
        <v>138904000000</v>
      </c>
      <c r="W54" s="56">
        <f t="shared" si="9"/>
        <v>138904000000</v>
      </c>
      <c r="X54" s="82">
        <f t="shared" si="10"/>
        <v>880662000000</v>
      </c>
      <c r="Y54" s="95">
        <f t="shared" si="11"/>
        <v>0.15772680097472128</v>
      </c>
      <c r="Z54" s="96">
        <f t="shared" si="12"/>
        <v>1.1872632314043126</v>
      </c>
      <c r="AA54" s="68">
        <f t="shared" si="13"/>
        <v>0.44662846130439193</v>
      </c>
      <c r="AB54" s="97">
        <f t="shared" si="14"/>
        <v>0.15772680097472128</v>
      </c>
      <c r="AC54" s="95">
        <f t="shared" si="15"/>
        <v>1.7916184936834256</v>
      </c>
    </row>
    <row r="55" spans="1:29" ht="15.5" x14ac:dyDescent="0.35">
      <c r="A55" s="11"/>
      <c r="B55" s="11"/>
      <c r="C55" s="11"/>
      <c r="D55" s="12">
        <v>2020</v>
      </c>
      <c r="E55" s="86">
        <v>12659000000000</v>
      </c>
      <c r="F55" s="13">
        <v>10686000000000</v>
      </c>
      <c r="G55" s="13"/>
      <c r="H55" s="13">
        <v>1737000000000</v>
      </c>
      <c r="I55" s="13">
        <v>762074000000</v>
      </c>
      <c r="J55" s="13"/>
      <c r="K55" s="13"/>
      <c r="L55" s="54">
        <f t="shared" si="2"/>
        <v>11660926000000</v>
      </c>
      <c r="M55" s="91">
        <f t="shared" si="3"/>
        <v>998074000000</v>
      </c>
      <c r="N55" s="17">
        <f t="shared" si="17"/>
        <v>998074000000</v>
      </c>
      <c r="O55" s="92">
        <f t="shared" si="4"/>
        <v>762074000000</v>
      </c>
      <c r="P55" s="103">
        <f t="shared" si="5"/>
        <v>1.309681212060771</v>
      </c>
      <c r="Q55" s="17">
        <f t="shared" si="18"/>
        <v>998074000000</v>
      </c>
      <c r="R55" s="83">
        <f>'pbv,der,roa'!F55</f>
        <v>2053552000000</v>
      </c>
      <c r="S55" s="95">
        <f t="shared" si="6"/>
        <v>0.48602324168075606</v>
      </c>
      <c r="T55" s="56">
        <f t="shared" si="16"/>
        <v>998074000000</v>
      </c>
      <c r="U55" s="82">
        <f t="shared" si="7"/>
        <v>762074000000</v>
      </c>
      <c r="V55" s="93">
        <f t="shared" si="8"/>
        <v>236000000000</v>
      </c>
      <c r="W55" s="56">
        <f t="shared" si="9"/>
        <v>236000000000</v>
      </c>
      <c r="X55" s="82">
        <f t="shared" si="10"/>
        <v>998074000000</v>
      </c>
      <c r="Y55" s="95">
        <f t="shared" si="11"/>
        <v>0.23645541312568005</v>
      </c>
      <c r="Z55" s="96">
        <f t="shared" si="12"/>
        <v>1.309681212060771</v>
      </c>
      <c r="AA55" s="68">
        <f t="shared" si="13"/>
        <v>0.48602324168075606</v>
      </c>
      <c r="AB55" s="97">
        <f t="shared" si="14"/>
        <v>0.23645541312568005</v>
      </c>
      <c r="AC55" s="95">
        <f t="shared" si="15"/>
        <v>2.0321598668672074</v>
      </c>
    </row>
    <row r="56" spans="1:29" ht="15.5" x14ac:dyDescent="0.35">
      <c r="A56" s="11"/>
      <c r="B56" s="11"/>
      <c r="C56" s="11"/>
      <c r="D56" s="12">
        <v>2021</v>
      </c>
      <c r="E56" s="86">
        <v>14236000000000</v>
      </c>
      <c r="F56" s="13">
        <v>11946000000000</v>
      </c>
      <c r="G56" s="13"/>
      <c r="H56" s="13">
        <v>1901000000000</v>
      </c>
      <c r="I56" s="13">
        <v>777924000000</v>
      </c>
      <c r="J56" s="13"/>
      <c r="K56" s="13"/>
      <c r="L56" s="54">
        <f t="shared" si="2"/>
        <v>13069076000000</v>
      </c>
      <c r="M56" s="91">
        <f t="shared" si="3"/>
        <v>1166924000000</v>
      </c>
      <c r="N56" s="17">
        <f t="shared" si="17"/>
        <v>1166924000000</v>
      </c>
      <c r="O56" s="92">
        <f t="shared" si="4"/>
        <v>777924000000</v>
      </c>
      <c r="P56" s="103">
        <f t="shared" si="5"/>
        <v>1.5000488479594407</v>
      </c>
      <c r="Q56" s="17">
        <f t="shared" si="18"/>
        <v>1166924000000</v>
      </c>
      <c r="R56" s="83">
        <f>'pbv,der,roa'!F56</f>
        <v>2265187000000</v>
      </c>
      <c r="S56" s="95">
        <f t="shared" si="6"/>
        <v>0.5151557023768899</v>
      </c>
      <c r="T56" s="56">
        <f t="shared" si="16"/>
        <v>1166924000000</v>
      </c>
      <c r="U56" s="82">
        <f t="shared" si="7"/>
        <v>777924000000</v>
      </c>
      <c r="V56" s="93">
        <f t="shared" si="8"/>
        <v>389000000000</v>
      </c>
      <c r="W56" s="56">
        <f t="shared" si="9"/>
        <v>389000000000</v>
      </c>
      <c r="X56" s="82">
        <f t="shared" si="10"/>
        <v>1166924000000</v>
      </c>
      <c r="Y56" s="95">
        <f t="shared" si="11"/>
        <v>0.33335504283055278</v>
      </c>
      <c r="Z56" s="96">
        <f t="shared" si="12"/>
        <v>1.5000488479594407</v>
      </c>
      <c r="AA56" s="68">
        <f t="shared" si="13"/>
        <v>0.5151557023768899</v>
      </c>
      <c r="AB56" s="97">
        <f t="shared" si="14"/>
        <v>0.33335504283055278</v>
      </c>
      <c r="AC56" s="95">
        <f t="shared" si="15"/>
        <v>2.3485595931668835</v>
      </c>
    </row>
    <row r="57" spans="1:29" ht="15.5" x14ac:dyDescent="0.35">
      <c r="A57" s="11"/>
      <c r="B57" s="11"/>
      <c r="C57" s="11"/>
      <c r="D57" s="12">
        <v>2022</v>
      </c>
      <c r="E57" s="86">
        <v>15447000000000</v>
      </c>
      <c r="F57" s="13">
        <v>12927000000000</v>
      </c>
      <c r="G57" s="13"/>
      <c r="H57" s="13">
        <v>2049000000000</v>
      </c>
      <c r="I57" s="13">
        <v>841656000000</v>
      </c>
      <c r="J57" s="13"/>
      <c r="K57" s="13"/>
      <c r="L57" s="52">
        <f t="shared" si="2"/>
        <v>14134344000000</v>
      </c>
      <c r="M57" s="91">
        <f t="shared" si="3"/>
        <v>1312656000000</v>
      </c>
      <c r="N57" s="17">
        <f t="shared" si="17"/>
        <v>1312656000000</v>
      </c>
      <c r="O57" s="92">
        <f t="shared" si="4"/>
        <v>841656000000</v>
      </c>
      <c r="P57" s="103">
        <f t="shared" si="5"/>
        <v>1.5596110524965068</v>
      </c>
      <c r="Q57" s="17">
        <f t="shared" si="18"/>
        <v>1312656000000</v>
      </c>
      <c r="R57" s="83">
        <f>'pbv,der,roa'!F57</f>
        <v>2496048000000</v>
      </c>
      <c r="S57" s="95">
        <f t="shared" si="6"/>
        <v>0.52589373281283047</v>
      </c>
      <c r="T57" s="56">
        <f t="shared" si="16"/>
        <v>1312656000000</v>
      </c>
      <c r="U57" s="82">
        <f t="shared" si="7"/>
        <v>841656000000</v>
      </c>
      <c r="V57" s="93">
        <f t="shared" si="8"/>
        <v>471000000000</v>
      </c>
      <c r="W57" s="56">
        <f t="shared" si="9"/>
        <v>471000000000</v>
      </c>
      <c r="X57" s="82">
        <f t="shared" si="10"/>
        <v>1312656000000</v>
      </c>
      <c r="Y57" s="95">
        <f t="shared" si="11"/>
        <v>0.35881449519142866</v>
      </c>
      <c r="Z57" s="96">
        <f t="shared" si="12"/>
        <v>1.5596110524965068</v>
      </c>
      <c r="AA57" s="68">
        <f t="shared" si="13"/>
        <v>0.52589373281283047</v>
      </c>
      <c r="AB57" s="97">
        <f t="shared" si="14"/>
        <v>0.35881449519142866</v>
      </c>
      <c r="AC57" s="95">
        <f t="shared" si="15"/>
        <v>2.4443192805007659</v>
      </c>
    </row>
    <row r="58" spans="1:29" ht="15.5" x14ac:dyDescent="0.35">
      <c r="A58" s="11">
        <v>12</v>
      </c>
      <c r="B58" s="11" t="s">
        <v>19</v>
      </c>
      <c r="C58" s="11" t="s">
        <v>20</v>
      </c>
      <c r="D58" s="12">
        <v>2018</v>
      </c>
      <c r="E58" s="86">
        <v>893000000000</v>
      </c>
      <c r="F58" s="13">
        <v>241721000000</v>
      </c>
      <c r="G58" s="13">
        <v>32689000000</v>
      </c>
      <c r="H58" s="13">
        <v>175692000000</v>
      </c>
      <c r="I58" s="13">
        <v>31624000000</v>
      </c>
      <c r="J58" s="13">
        <v>79000000000</v>
      </c>
      <c r="K58" s="13">
        <v>44053000000</v>
      </c>
      <c r="L58" s="54">
        <f t="shared" si="2"/>
        <v>388047000000</v>
      </c>
      <c r="M58" s="91">
        <f t="shared" si="3"/>
        <v>504953000000</v>
      </c>
      <c r="N58" s="17">
        <f t="shared" si="17"/>
        <v>504953000000</v>
      </c>
      <c r="O58" s="92">
        <f t="shared" si="4"/>
        <v>108366000000</v>
      </c>
      <c r="P58" s="103">
        <f t="shared" si="5"/>
        <v>4.6596995367550704</v>
      </c>
      <c r="Q58" s="17">
        <f t="shared" si="18"/>
        <v>504953000000</v>
      </c>
      <c r="R58" s="83">
        <f>'pbv,der,roa'!F58</f>
        <v>1284164000000</v>
      </c>
      <c r="S58" s="95">
        <f t="shared" si="6"/>
        <v>0.39321535255621554</v>
      </c>
      <c r="T58" s="56">
        <f t="shared" si="16"/>
        <v>504953000000</v>
      </c>
      <c r="U58" s="82">
        <f t="shared" si="7"/>
        <v>108366000000</v>
      </c>
      <c r="V58" s="93">
        <f t="shared" si="8"/>
        <v>396587000000</v>
      </c>
      <c r="W58" s="56">
        <f t="shared" si="9"/>
        <v>396587000000</v>
      </c>
      <c r="X58" s="82">
        <f t="shared" si="10"/>
        <v>504953000000</v>
      </c>
      <c r="Y58" s="95">
        <f t="shared" si="11"/>
        <v>0.78539388814404509</v>
      </c>
      <c r="Z58" s="96">
        <f t="shared" si="12"/>
        <v>4.6596995367550704</v>
      </c>
      <c r="AA58" s="68">
        <f t="shared" si="13"/>
        <v>0.39321535255621554</v>
      </c>
      <c r="AB58" s="97">
        <f t="shared" si="14"/>
        <v>0.78539388814404509</v>
      </c>
      <c r="AC58" s="95">
        <f t="shared" si="15"/>
        <v>5.8383087774553317</v>
      </c>
    </row>
    <row r="59" spans="1:29" ht="15.5" x14ac:dyDescent="0.35">
      <c r="A59" s="11"/>
      <c r="B59" s="11"/>
      <c r="C59" s="11"/>
      <c r="D59" s="12">
        <v>2019</v>
      </c>
      <c r="E59" s="86">
        <v>827136000000</v>
      </c>
      <c r="F59" s="13">
        <v>230440000000</v>
      </c>
      <c r="G59" s="13">
        <v>29565000000</v>
      </c>
      <c r="H59" s="13">
        <v>166486000000</v>
      </c>
      <c r="I59" s="13">
        <v>30155000000</v>
      </c>
      <c r="J59" s="13">
        <v>68361000000</v>
      </c>
      <c r="K59" s="13">
        <v>33141000000</v>
      </c>
      <c r="L59" s="54">
        <f t="shared" si="2"/>
        <v>372426000000</v>
      </c>
      <c r="M59" s="91">
        <f t="shared" si="3"/>
        <v>454710000000</v>
      </c>
      <c r="N59" s="17">
        <f t="shared" si="17"/>
        <v>454710000000</v>
      </c>
      <c r="O59" s="92">
        <f t="shared" si="4"/>
        <v>92861000000</v>
      </c>
      <c r="P59" s="103">
        <f t="shared" si="5"/>
        <v>4.8966735227921303</v>
      </c>
      <c r="Q59" s="17">
        <f t="shared" si="18"/>
        <v>454710000000</v>
      </c>
      <c r="R59" s="83">
        <f>'pbv,der,roa'!F59</f>
        <v>1213563000000</v>
      </c>
      <c r="S59" s="95">
        <f t="shared" si="6"/>
        <v>0.37469006553429857</v>
      </c>
      <c r="T59" s="56">
        <f t="shared" si="16"/>
        <v>454710000000</v>
      </c>
      <c r="U59" s="82">
        <f t="shared" si="7"/>
        <v>92861000000</v>
      </c>
      <c r="V59" s="93">
        <f t="shared" si="8"/>
        <v>361849000000</v>
      </c>
      <c r="W59" s="56">
        <f t="shared" si="9"/>
        <v>361849000000</v>
      </c>
      <c r="X59" s="82">
        <f t="shared" si="10"/>
        <v>454710000000</v>
      </c>
      <c r="Y59" s="95">
        <f t="shared" si="11"/>
        <v>0.79577972773855865</v>
      </c>
      <c r="Z59" s="96">
        <f t="shared" si="12"/>
        <v>4.8966735227921303</v>
      </c>
      <c r="AA59" s="68">
        <f t="shared" si="13"/>
        <v>0.37469006553429857</v>
      </c>
      <c r="AB59" s="97">
        <f t="shared" si="14"/>
        <v>0.79577972773855865</v>
      </c>
      <c r="AC59" s="95">
        <f t="shared" si="15"/>
        <v>6.0671433160649872</v>
      </c>
    </row>
    <row r="60" spans="1:29" ht="15.5" x14ac:dyDescent="0.35">
      <c r="A60" s="11"/>
      <c r="B60" s="11"/>
      <c r="C60" s="11"/>
      <c r="D60" s="12">
        <v>2020</v>
      </c>
      <c r="E60" s="86">
        <v>546336000000</v>
      </c>
      <c r="F60" s="13">
        <v>179156000000</v>
      </c>
      <c r="G60" s="13">
        <v>29243000000</v>
      </c>
      <c r="H60" s="13">
        <v>156629000000</v>
      </c>
      <c r="I60" s="13">
        <v>31474000000</v>
      </c>
      <c r="J60" s="13">
        <v>78513000000</v>
      </c>
      <c r="K60" s="13">
        <v>40289000000</v>
      </c>
      <c r="L60" s="52">
        <f t="shared" si="2"/>
        <v>313292000000</v>
      </c>
      <c r="M60" s="91">
        <f t="shared" si="3"/>
        <v>233044000000</v>
      </c>
      <c r="N60" s="17">
        <f t="shared" si="17"/>
        <v>233044000000</v>
      </c>
      <c r="O60" s="92">
        <f t="shared" si="4"/>
        <v>101006000000</v>
      </c>
      <c r="P60" s="103">
        <f t="shared" si="5"/>
        <v>2.3072292735085043</v>
      </c>
      <c r="Q60" s="17">
        <f t="shared" si="18"/>
        <v>233044000000</v>
      </c>
      <c r="R60" s="83">
        <f>'pbv,der,roa'!F60</f>
        <v>1019899000000</v>
      </c>
      <c r="S60" s="95">
        <f t="shared" si="6"/>
        <v>0.22849713550067213</v>
      </c>
      <c r="T60" s="56">
        <f t="shared" si="16"/>
        <v>233044000000</v>
      </c>
      <c r="U60" s="82">
        <f t="shared" si="7"/>
        <v>101006000000</v>
      </c>
      <c r="V60" s="93">
        <f t="shared" si="8"/>
        <v>132038000000</v>
      </c>
      <c r="W60" s="56">
        <f t="shared" si="9"/>
        <v>132038000000</v>
      </c>
      <c r="X60" s="82">
        <f t="shared" si="10"/>
        <v>233044000000</v>
      </c>
      <c r="Y60" s="95">
        <f t="shared" si="11"/>
        <v>0.56657970168723504</v>
      </c>
      <c r="Z60" s="96">
        <f t="shared" si="12"/>
        <v>2.3072292735085043</v>
      </c>
      <c r="AA60" s="68">
        <f t="shared" si="13"/>
        <v>0.22849713550067213</v>
      </c>
      <c r="AB60" s="97">
        <f t="shared" si="14"/>
        <v>0.56657970168723504</v>
      </c>
      <c r="AC60" s="95">
        <f t="shared" si="15"/>
        <v>3.1023061106964112</v>
      </c>
    </row>
    <row r="61" spans="1:29" ht="15.5" x14ac:dyDescent="0.35">
      <c r="A61" s="11"/>
      <c r="B61" s="11"/>
      <c r="C61" s="11"/>
      <c r="D61" s="12">
        <v>2021</v>
      </c>
      <c r="E61" s="86">
        <v>681205000000</v>
      </c>
      <c r="F61" s="13">
        <v>204614000000</v>
      </c>
      <c r="G61" s="13">
        <v>33714000000</v>
      </c>
      <c r="H61" s="13">
        <v>157159000000</v>
      </c>
      <c r="I61" s="13">
        <v>34056000000</v>
      </c>
      <c r="J61" s="13">
        <v>93806000000</v>
      </c>
      <c r="K61" s="13">
        <v>38310000000</v>
      </c>
      <c r="L61" s="54">
        <f t="shared" si="2"/>
        <v>349499000000</v>
      </c>
      <c r="M61" s="91">
        <f t="shared" si="3"/>
        <v>331706000000</v>
      </c>
      <c r="N61" s="17">
        <f t="shared" si="17"/>
        <v>331706000000</v>
      </c>
      <c r="O61" s="92">
        <f t="shared" si="4"/>
        <v>106080000000</v>
      </c>
      <c r="P61" s="103">
        <f t="shared" si="5"/>
        <v>3.1269419306184014</v>
      </c>
      <c r="Q61" s="17">
        <f t="shared" si="18"/>
        <v>331706000000</v>
      </c>
      <c r="R61" s="83">
        <f>'pbv,der,roa'!F61</f>
        <v>1010174000000</v>
      </c>
      <c r="S61" s="95">
        <f t="shared" si="6"/>
        <v>0.32836521232975707</v>
      </c>
      <c r="T61" s="56">
        <f t="shared" si="16"/>
        <v>331706000000</v>
      </c>
      <c r="U61" s="82">
        <f t="shared" si="7"/>
        <v>106080000000</v>
      </c>
      <c r="V61" s="93">
        <f t="shared" si="8"/>
        <v>225626000000</v>
      </c>
      <c r="W61" s="56">
        <f t="shared" si="9"/>
        <v>225626000000</v>
      </c>
      <c r="X61" s="82">
        <f t="shared" si="10"/>
        <v>331706000000</v>
      </c>
      <c r="Y61" s="95">
        <f t="shared" si="11"/>
        <v>0.68019873020084054</v>
      </c>
      <c r="Z61" s="96">
        <f t="shared" si="12"/>
        <v>3.1269419306184014</v>
      </c>
      <c r="AA61" s="68">
        <f t="shared" si="13"/>
        <v>0.32836521232975707</v>
      </c>
      <c r="AB61" s="97">
        <f t="shared" si="14"/>
        <v>0.68019873020084054</v>
      </c>
      <c r="AC61" s="95">
        <f t="shared" si="15"/>
        <v>4.1355058731489986</v>
      </c>
    </row>
    <row r="62" spans="1:29" ht="15.5" x14ac:dyDescent="0.35">
      <c r="A62" s="11"/>
      <c r="B62" s="11"/>
      <c r="C62" s="11"/>
      <c r="D62" s="12">
        <v>2022</v>
      </c>
      <c r="E62" s="86">
        <v>778744000000</v>
      </c>
      <c r="F62" s="13">
        <v>235763000000</v>
      </c>
      <c r="G62" s="13">
        <v>34428000000</v>
      </c>
      <c r="H62" s="13">
        <v>170930000000</v>
      </c>
      <c r="I62" s="13">
        <v>36852000000</v>
      </c>
      <c r="J62" s="13">
        <v>102278000000</v>
      </c>
      <c r="K62" s="13">
        <v>38853000000</v>
      </c>
      <c r="L62" s="54">
        <f t="shared" si="2"/>
        <v>398838000000</v>
      </c>
      <c r="M62" s="91">
        <f t="shared" si="3"/>
        <v>379906000000</v>
      </c>
      <c r="N62" s="17">
        <f t="shared" si="17"/>
        <v>379906000000</v>
      </c>
      <c r="O62" s="92">
        <f t="shared" si="4"/>
        <v>110133000000</v>
      </c>
      <c r="P62" s="103">
        <f t="shared" si="5"/>
        <v>3.4495201256662398</v>
      </c>
      <c r="Q62" s="17">
        <f t="shared" si="18"/>
        <v>379906000000</v>
      </c>
      <c r="R62" s="83">
        <f>'pbv,der,roa'!F62</f>
        <v>1000775865000</v>
      </c>
      <c r="S62" s="95">
        <f t="shared" si="6"/>
        <v>0.37961147274469892</v>
      </c>
      <c r="T62" s="56">
        <f t="shared" si="16"/>
        <v>379906000000</v>
      </c>
      <c r="U62" s="82">
        <f t="shared" si="7"/>
        <v>110133000000</v>
      </c>
      <c r="V62" s="93">
        <f t="shared" si="8"/>
        <v>269773000000</v>
      </c>
      <c r="W62" s="56">
        <f t="shared" si="9"/>
        <v>269773000000</v>
      </c>
      <c r="X62" s="82">
        <f t="shared" si="10"/>
        <v>379906000000</v>
      </c>
      <c r="Y62" s="95">
        <f t="shared" si="11"/>
        <v>0.7101046048232984</v>
      </c>
      <c r="Z62" s="96">
        <f t="shared" si="12"/>
        <v>3.4495201256662398</v>
      </c>
      <c r="AA62" s="68">
        <f t="shared" si="13"/>
        <v>0.37961147274469892</v>
      </c>
      <c r="AB62" s="97">
        <f t="shared" si="14"/>
        <v>0.7101046048232984</v>
      </c>
      <c r="AC62" s="95">
        <f t="shared" si="15"/>
        <v>4.5392362032342373</v>
      </c>
    </row>
    <row r="63" spans="1:29" ht="15.5" x14ac:dyDescent="0.35">
      <c r="A63" s="11">
        <v>13</v>
      </c>
      <c r="B63" s="11" t="s">
        <v>55</v>
      </c>
      <c r="C63" s="11" t="s">
        <v>56</v>
      </c>
      <c r="D63" s="12">
        <v>2018</v>
      </c>
      <c r="E63" s="86">
        <v>4761000000000</v>
      </c>
      <c r="F63" s="13">
        <v>3225000000000</v>
      </c>
      <c r="G63" s="13">
        <v>757613000000</v>
      </c>
      <c r="H63" s="13">
        <v>276332000000</v>
      </c>
      <c r="I63" s="13">
        <v>16676000000</v>
      </c>
      <c r="J63" s="13">
        <v>352736000000</v>
      </c>
      <c r="K63" s="13">
        <v>220856000000</v>
      </c>
      <c r="L63" s="52">
        <f t="shared" si="2"/>
        <v>2858923000000</v>
      </c>
      <c r="M63" s="91">
        <f t="shared" si="3"/>
        <v>1902077000000</v>
      </c>
      <c r="N63" s="17">
        <f t="shared" si="17"/>
        <v>1902077000000</v>
      </c>
      <c r="O63" s="92">
        <f t="shared" si="4"/>
        <v>995145000000</v>
      </c>
      <c r="P63" s="103">
        <f t="shared" si="5"/>
        <v>1.911356636470062</v>
      </c>
      <c r="Q63" s="17">
        <f t="shared" si="18"/>
        <v>1902077000000</v>
      </c>
      <c r="R63" s="83">
        <f>'pbv,der,roa'!F63</f>
        <v>3658962000000</v>
      </c>
      <c r="S63" s="95">
        <f t="shared" si="6"/>
        <v>0.519840599601745</v>
      </c>
      <c r="T63" s="56">
        <f t="shared" si="16"/>
        <v>1902077000000</v>
      </c>
      <c r="U63" s="82">
        <f t="shared" si="7"/>
        <v>995145000000</v>
      </c>
      <c r="V63" s="93">
        <f t="shared" si="8"/>
        <v>906932000000</v>
      </c>
      <c r="W63" s="56">
        <f t="shared" si="9"/>
        <v>906932000000</v>
      </c>
      <c r="X63" s="82">
        <f t="shared" si="10"/>
        <v>1902077000000</v>
      </c>
      <c r="Y63" s="95">
        <f t="shared" si="11"/>
        <v>0.47681140143117234</v>
      </c>
      <c r="Z63" s="96">
        <f t="shared" si="12"/>
        <v>1.911356636470062</v>
      </c>
      <c r="AA63" s="68">
        <f t="shared" si="13"/>
        <v>0.519840599601745</v>
      </c>
      <c r="AB63" s="97">
        <f t="shared" si="14"/>
        <v>0.47681140143117234</v>
      </c>
      <c r="AC63" s="95">
        <f t="shared" si="15"/>
        <v>2.9080086375029794</v>
      </c>
    </row>
    <row r="64" spans="1:29" ht="15.5" x14ac:dyDescent="0.35">
      <c r="A64" s="11"/>
      <c r="B64" s="11"/>
      <c r="C64" s="11"/>
      <c r="D64" s="12">
        <v>2019</v>
      </c>
      <c r="E64" s="86">
        <v>5736000000000</v>
      </c>
      <c r="F64" s="13">
        <v>4275000000000</v>
      </c>
      <c r="G64" s="13">
        <v>956910000000</v>
      </c>
      <c r="H64" s="13">
        <v>396571000000</v>
      </c>
      <c r="I64" s="13">
        <v>17931000000</v>
      </c>
      <c r="J64" s="13">
        <v>356277000000</v>
      </c>
      <c r="K64" s="13">
        <v>202439000000</v>
      </c>
      <c r="L64" s="54">
        <f t="shared" si="2"/>
        <v>3850568000000</v>
      </c>
      <c r="M64" s="91">
        <f t="shared" si="3"/>
        <v>1885432000000</v>
      </c>
      <c r="N64" s="17">
        <f t="shared" si="17"/>
        <v>1885432000000</v>
      </c>
      <c r="O64" s="92">
        <f t="shared" si="4"/>
        <v>1177280000000</v>
      </c>
      <c r="P64" s="103">
        <f t="shared" si="5"/>
        <v>1.6015153574340852</v>
      </c>
      <c r="Q64" s="17">
        <f t="shared" si="18"/>
        <v>1885432000000</v>
      </c>
      <c r="R64" s="83">
        <f>'pbv,der,roa'!F64</f>
        <v>3731592000000</v>
      </c>
      <c r="S64" s="95">
        <f t="shared" si="6"/>
        <v>0.50526209724964577</v>
      </c>
      <c r="T64" s="56">
        <f t="shared" si="16"/>
        <v>1885432000000</v>
      </c>
      <c r="U64" s="82">
        <f t="shared" si="7"/>
        <v>1177280000000</v>
      </c>
      <c r="V64" s="93">
        <f t="shared" si="8"/>
        <v>708152000000</v>
      </c>
      <c r="W64" s="56">
        <f t="shared" si="9"/>
        <v>708152000000</v>
      </c>
      <c r="X64" s="82">
        <f t="shared" si="10"/>
        <v>1885432000000</v>
      </c>
      <c r="Y64" s="95">
        <f t="shared" si="11"/>
        <v>0.37559137640604379</v>
      </c>
      <c r="Z64" s="96">
        <f t="shared" si="12"/>
        <v>1.6015153574340852</v>
      </c>
      <c r="AA64" s="68">
        <f t="shared" si="13"/>
        <v>0.50526209724964577</v>
      </c>
      <c r="AB64" s="97">
        <f t="shared" si="14"/>
        <v>0.37559137640604379</v>
      </c>
      <c r="AC64" s="95">
        <f t="shared" si="15"/>
        <v>2.4823688310897745</v>
      </c>
    </row>
    <row r="65" spans="1:29" ht="15.5" x14ac:dyDescent="0.35">
      <c r="A65" s="11"/>
      <c r="B65" s="11"/>
      <c r="C65" s="11"/>
      <c r="D65" s="12">
        <v>2020</v>
      </c>
      <c r="E65" s="86">
        <v>6698000000000</v>
      </c>
      <c r="F65" s="13">
        <v>4947000000000</v>
      </c>
      <c r="G65" s="13">
        <v>959577000000</v>
      </c>
      <c r="H65" s="13">
        <v>334670000000</v>
      </c>
      <c r="I65" s="13">
        <v>20847000000</v>
      </c>
      <c r="J65" s="13">
        <v>384193000000</v>
      </c>
      <c r="K65" s="13">
        <v>212990000000</v>
      </c>
      <c r="L65" s="54">
        <f t="shared" si="2"/>
        <v>4472449000000</v>
      </c>
      <c r="M65" s="91">
        <f t="shared" si="3"/>
        <v>2225551000000</v>
      </c>
      <c r="N65" s="17">
        <f t="shared" si="17"/>
        <v>2225551000000</v>
      </c>
      <c r="O65" s="92">
        <f t="shared" si="4"/>
        <v>1193414000000</v>
      </c>
      <c r="P65" s="103">
        <f t="shared" si="5"/>
        <v>1.8648608110848373</v>
      </c>
      <c r="Q65" s="17">
        <f t="shared" si="18"/>
        <v>2225551000000</v>
      </c>
      <c r="R65" s="83">
        <f>'pbv,der,roa'!F65</f>
        <v>6230749000000</v>
      </c>
      <c r="S65" s="95">
        <f t="shared" si="6"/>
        <v>0.35718835729059217</v>
      </c>
      <c r="T65" s="56">
        <f t="shared" si="16"/>
        <v>2225551000000</v>
      </c>
      <c r="U65" s="82">
        <f t="shared" si="7"/>
        <v>1193414000000</v>
      </c>
      <c r="V65" s="93">
        <f t="shared" si="8"/>
        <v>1032137000000</v>
      </c>
      <c r="W65" s="56">
        <f t="shared" si="9"/>
        <v>1032137000000</v>
      </c>
      <c r="X65" s="82">
        <f t="shared" si="10"/>
        <v>2225551000000</v>
      </c>
      <c r="Y65" s="95">
        <f t="shared" si="11"/>
        <v>0.46376695029680293</v>
      </c>
      <c r="Z65" s="96">
        <f t="shared" si="12"/>
        <v>1.8648608110848373</v>
      </c>
      <c r="AA65" s="68">
        <f t="shared" si="13"/>
        <v>0.35718835729059217</v>
      </c>
      <c r="AB65" s="97">
        <f t="shared" si="14"/>
        <v>0.46376695029680293</v>
      </c>
      <c r="AC65" s="95">
        <f t="shared" si="15"/>
        <v>2.685816118672232</v>
      </c>
    </row>
    <row r="66" spans="1:29" ht="15.5" x14ac:dyDescent="0.35">
      <c r="A66" s="11"/>
      <c r="B66" s="11"/>
      <c r="C66" s="11"/>
      <c r="D66" s="12">
        <v>2021</v>
      </c>
      <c r="E66" s="86">
        <v>7124000000000</v>
      </c>
      <c r="F66" s="13">
        <v>5099000000000</v>
      </c>
      <c r="G66" s="13">
        <v>898000000000</v>
      </c>
      <c r="H66" s="13">
        <v>356979000000</v>
      </c>
      <c r="I66" s="13">
        <v>22777000000</v>
      </c>
      <c r="J66" s="13">
        <v>374343000000</v>
      </c>
      <c r="K66" s="13">
        <v>199066000000</v>
      </c>
      <c r="L66" s="52">
        <f t="shared" si="2"/>
        <v>4710479000000</v>
      </c>
      <c r="M66" s="91">
        <f t="shared" si="3"/>
        <v>2413521000000</v>
      </c>
      <c r="N66" s="17">
        <f t="shared" si="17"/>
        <v>2413521000000</v>
      </c>
      <c r="O66" s="92">
        <f t="shared" si="4"/>
        <v>1119843000000</v>
      </c>
      <c r="P66" s="103">
        <f t="shared" si="5"/>
        <v>2.1552315815699163</v>
      </c>
      <c r="Q66" s="17">
        <f t="shared" si="18"/>
        <v>2413521000000</v>
      </c>
      <c r="R66" s="83">
        <f>'pbv,der,roa'!F66</f>
        <v>7025463000000</v>
      </c>
      <c r="S66" s="95">
        <f t="shared" si="6"/>
        <v>0.34353906639320425</v>
      </c>
      <c r="T66" s="56">
        <f t="shared" si="16"/>
        <v>2413521000000</v>
      </c>
      <c r="U66" s="82">
        <f t="shared" si="7"/>
        <v>1119843000000</v>
      </c>
      <c r="V66" s="93">
        <f t="shared" si="8"/>
        <v>1293678000000</v>
      </c>
      <c r="W66" s="56">
        <f t="shared" si="9"/>
        <v>1293678000000</v>
      </c>
      <c r="X66" s="82">
        <f t="shared" si="10"/>
        <v>2413521000000</v>
      </c>
      <c r="Y66" s="95">
        <f t="shared" si="11"/>
        <v>0.53601273823596318</v>
      </c>
      <c r="Z66" s="96">
        <f t="shared" si="12"/>
        <v>2.1552315815699163</v>
      </c>
      <c r="AA66" s="68">
        <f t="shared" si="13"/>
        <v>0.34353906639320425</v>
      </c>
      <c r="AB66" s="97">
        <f t="shared" si="14"/>
        <v>0.53601273823596318</v>
      </c>
      <c r="AC66" s="95">
        <f t="shared" si="15"/>
        <v>3.0347833861990834</v>
      </c>
    </row>
    <row r="67" spans="1:29" ht="15.5" x14ac:dyDescent="0.35">
      <c r="A67" s="11"/>
      <c r="B67" s="11"/>
      <c r="C67" s="11"/>
      <c r="D67" s="12">
        <v>2022</v>
      </c>
      <c r="E67" s="86">
        <v>9633000000000</v>
      </c>
      <c r="F67" s="13">
        <v>6516000000000</v>
      </c>
      <c r="G67" s="13">
        <v>1086000000000</v>
      </c>
      <c r="H67" s="13">
        <v>451665000000</v>
      </c>
      <c r="I67" s="13">
        <v>26512000000</v>
      </c>
      <c r="J67" s="13">
        <v>431373000000</v>
      </c>
      <c r="K67" s="13">
        <v>241264000000</v>
      </c>
      <c r="L67" s="54">
        <f t="shared" si="2"/>
        <v>6045262000000</v>
      </c>
      <c r="M67" s="91">
        <f t="shared" si="3"/>
        <v>3587738000000</v>
      </c>
      <c r="N67" s="17">
        <f t="shared" ref="N67:N98" si="19">M67</f>
        <v>3587738000000</v>
      </c>
      <c r="O67" s="92">
        <f t="shared" si="4"/>
        <v>1353776000000</v>
      </c>
      <c r="P67" s="103">
        <f t="shared" si="5"/>
        <v>2.6501710770467195</v>
      </c>
      <c r="Q67" s="17">
        <f t="shared" ref="Q67:Q89" si="20">N67</f>
        <v>3587738000000</v>
      </c>
      <c r="R67" s="83">
        <f>'pbv,der,roa'!F67</f>
        <v>8160140000000</v>
      </c>
      <c r="S67" s="95">
        <f t="shared" si="6"/>
        <v>0.43966623121662129</v>
      </c>
      <c r="T67" s="56">
        <f t="shared" si="16"/>
        <v>3587738000000</v>
      </c>
      <c r="U67" s="82">
        <f t="shared" si="7"/>
        <v>1353776000000</v>
      </c>
      <c r="V67" s="93">
        <f t="shared" si="8"/>
        <v>2233962000000</v>
      </c>
      <c r="W67" s="56">
        <f t="shared" si="9"/>
        <v>2233962000000</v>
      </c>
      <c r="X67" s="82">
        <f t="shared" si="10"/>
        <v>3587738000000</v>
      </c>
      <c r="Y67" s="95">
        <f t="shared" si="11"/>
        <v>0.6226658691353717</v>
      </c>
      <c r="Z67" s="96">
        <f t="shared" si="12"/>
        <v>2.6501710770467195</v>
      </c>
      <c r="AA67" s="68">
        <f t="shared" si="13"/>
        <v>0.43966623121662129</v>
      </c>
      <c r="AB67" s="97">
        <f t="shared" si="14"/>
        <v>0.6226658691353717</v>
      </c>
      <c r="AC67" s="95">
        <f t="shared" si="15"/>
        <v>3.7125031773987125</v>
      </c>
    </row>
    <row r="68" spans="1:29" ht="15.5" x14ac:dyDescent="0.35">
      <c r="A68" s="11">
        <v>14</v>
      </c>
      <c r="B68" s="11" t="s">
        <v>58</v>
      </c>
      <c r="C68" s="11" t="s">
        <v>57</v>
      </c>
      <c r="D68" s="12">
        <v>2018</v>
      </c>
      <c r="E68" s="86">
        <v>34744000000000</v>
      </c>
      <c r="F68" s="13">
        <v>31574000000000</v>
      </c>
      <c r="G68" s="13"/>
      <c r="H68" s="13">
        <v>1080000000000</v>
      </c>
      <c r="I68" s="13">
        <v>297922000000</v>
      </c>
      <c r="J68" s="13">
        <v>771635000000</v>
      </c>
      <c r="K68" s="13">
        <v>509152000000</v>
      </c>
      <c r="L68" s="54">
        <f t="shared" si="2"/>
        <v>32618561000000</v>
      </c>
      <c r="M68" s="91">
        <f t="shared" si="3"/>
        <v>2125439000000</v>
      </c>
      <c r="N68" s="17">
        <f t="shared" si="19"/>
        <v>2125439000000</v>
      </c>
      <c r="O68" s="92">
        <f t="shared" si="4"/>
        <v>807074000000</v>
      </c>
      <c r="P68" s="103">
        <f t="shared" si="5"/>
        <v>2.6335119208399727</v>
      </c>
      <c r="Q68" s="17">
        <f t="shared" si="20"/>
        <v>2125439000000</v>
      </c>
      <c r="R68" s="83">
        <f>'pbv,der,roa'!F68</f>
        <v>4825618000000</v>
      </c>
      <c r="S68" s="95">
        <f t="shared" si="6"/>
        <v>0.44044907823205237</v>
      </c>
      <c r="T68" s="56">
        <f t="shared" si="16"/>
        <v>2125439000000</v>
      </c>
      <c r="U68" s="82">
        <f t="shared" si="7"/>
        <v>807074000000</v>
      </c>
      <c r="V68" s="93">
        <f t="shared" si="8"/>
        <v>1318365000000</v>
      </c>
      <c r="W68" s="56">
        <f t="shared" si="9"/>
        <v>1318365000000</v>
      </c>
      <c r="X68" s="82">
        <f t="shared" si="10"/>
        <v>2125439000000</v>
      </c>
      <c r="Y68" s="95">
        <f t="shared" si="11"/>
        <v>0.62027891649678024</v>
      </c>
      <c r="Z68" s="96">
        <f t="shared" si="12"/>
        <v>2.6335119208399727</v>
      </c>
      <c r="AA68" s="68">
        <f t="shared" si="13"/>
        <v>0.44044907823205237</v>
      </c>
      <c r="AB68" s="97">
        <f t="shared" si="14"/>
        <v>0.62027891649678024</v>
      </c>
      <c r="AC68" s="95">
        <f t="shared" si="15"/>
        <v>3.6942399155688053</v>
      </c>
    </row>
    <row r="69" spans="1:29" ht="15.5" x14ac:dyDescent="0.35">
      <c r="A69" s="11"/>
      <c r="B69" s="11"/>
      <c r="C69" s="11"/>
      <c r="D69" s="12">
        <v>2019</v>
      </c>
      <c r="E69" s="86">
        <v>32944000000000</v>
      </c>
      <c r="F69" s="13">
        <v>30095000000000</v>
      </c>
      <c r="G69" s="13"/>
      <c r="H69" s="13">
        <v>1363000000000</v>
      </c>
      <c r="I69" s="13">
        <v>379630000000</v>
      </c>
      <c r="J69" s="13">
        <v>972931000000</v>
      </c>
      <c r="K69" s="13">
        <v>606235000000</v>
      </c>
      <c r="L69" s="52">
        <f t="shared" si="2"/>
        <v>31445066000000</v>
      </c>
      <c r="M69" s="91">
        <f t="shared" si="3"/>
        <v>1498934000000</v>
      </c>
      <c r="N69" s="17">
        <f t="shared" si="19"/>
        <v>1498934000000</v>
      </c>
      <c r="O69" s="92">
        <f t="shared" si="4"/>
        <v>985865000000</v>
      </c>
      <c r="P69" s="103">
        <f t="shared" si="5"/>
        <v>1.5204252103482729</v>
      </c>
      <c r="Q69" s="17">
        <f t="shared" si="20"/>
        <v>1498934000000</v>
      </c>
      <c r="R69" s="83">
        <f>'pbv,der,roa'!F69</f>
        <v>4978717000000</v>
      </c>
      <c r="S69" s="95">
        <f t="shared" si="6"/>
        <v>0.30106832744259215</v>
      </c>
      <c r="T69" s="56">
        <f t="shared" si="16"/>
        <v>1498934000000</v>
      </c>
      <c r="U69" s="82">
        <f t="shared" si="7"/>
        <v>985865000000</v>
      </c>
      <c r="V69" s="93">
        <f t="shared" si="8"/>
        <v>513069000000</v>
      </c>
      <c r="W69" s="56">
        <f t="shared" si="9"/>
        <v>513069000000</v>
      </c>
      <c r="X69" s="82">
        <f t="shared" si="10"/>
        <v>1498934000000</v>
      </c>
      <c r="Y69" s="95">
        <f t="shared" si="11"/>
        <v>0.34228925356286533</v>
      </c>
      <c r="Z69" s="96">
        <f t="shared" si="12"/>
        <v>1.5204252103482729</v>
      </c>
      <c r="AA69" s="68">
        <f t="shared" si="13"/>
        <v>0.30106832744259215</v>
      </c>
      <c r="AB69" s="97">
        <f t="shared" si="14"/>
        <v>0.34228925356286533</v>
      </c>
      <c r="AC69" s="95">
        <f t="shared" si="15"/>
        <v>2.1637827913537304</v>
      </c>
    </row>
    <row r="70" spans="1:29" ht="15.5" x14ac:dyDescent="0.35">
      <c r="A70" s="11"/>
      <c r="B70" s="11"/>
      <c r="C70" s="11"/>
      <c r="D70" s="12">
        <v>2020</v>
      </c>
      <c r="E70" s="86">
        <v>34113000000000</v>
      </c>
      <c r="F70" s="13">
        <v>30703000000000</v>
      </c>
      <c r="G70" s="13"/>
      <c r="H70" s="13">
        <v>1473000000000</v>
      </c>
      <c r="I70" s="13">
        <v>381365000000</v>
      </c>
      <c r="J70" s="13">
        <v>1078000000000</v>
      </c>
      <c r="K70" s="13">
        <v>61250000000</v>
      </c>
      <c r="L70" s="54">
        <f t="shared" ref="L70:L133" si="21">(F70+H70+J70)-(G70+I70+K70)</f>
        <v>32811385000000</v>
      </c>
      <c r="M70" s="91">
        <f t="shared" ref="M70:M133" si="22">E70-L70</f>
        <v>1301615000000</v>
      </c>
      <c r="N70" s="17">
        <f t="shared" si="19"/>
        <v>1301615000000</v>
      </c>
      <c r="O70" s="92">
        <f>G70+I70+K70</f>
        <v>442615000000</v>
      </c>
      <c r="P70" s="103">
        <f t="shared" ref="P70:P133" si="23">N70/O70</f>
        <v>2.9407385651186697</v>
      </c>
      <c r="Q70" s="17">
        <f t="shared" si="20"/>
        <v>1301615000000</v>
      </c>
      <c r="R70" s="83">
        <f>'pbv,der,roa'!F70</f>
        <v>5687996000000</v>
      </c>
      <c r="S70" s="95">
        <f t="shared" ref="S70:S133" si="24">Q70/R70</f>
        <v>0.22883542815430954</v>
      </c>
      <c r="T70" s="56">
        <f t="shared" si="16"/>
        <v>1301615000000</v>
      </c>
      <c r="U70" s="82">
        <f t="shared" ref="U70:U133" si="25">O70</f>
        <v>442615000000</v>
      </c>
      <c r="V70" s="93">
        <f t="shared" ref="V70:V133" si="26">T70-U70</f>
        <v>859000000000</v>
      </c>
      <c r="W70" s="56">
        <f t="shared" ref="W70:W133" si="27">V70</f>
        <v>859000000000</v>
      </c>
      <c r="X70" s="82">
        <f t="shared" ref="X70:X133" si="28">T70</f>
        <v>1301615000000</v>
      </c>
      <c r="Y70" s="95">
        <f t="shared" ref="Y70:Y133" si="29">W70/X70</f>
        <v>0.65994937058961367</v>
      </c>
      <c r="Z70" s="96">
        <f t="shared" ref="Z70:Z133" si="30">P70</f>
        <v>2.9407385651186697</v>
      </c>
      <c r="AA70" s="68">
        <f t="shared" ref="AA70:AA133" si="31">S70</f>
        <v>0.22883542815430954</v>
      </c>
      <c r="AB70" s="97">
        <f t="shared" ref="AB70:AB133" si="32">Y70</f>
        <v>0.65994937058961367</v>
      </c>
      <c r="AC70" s="95">
        <f t="shared" ref="AC70:AC133" si="33">Z70+AA70+AB70</f>
        <v>3.829523363862593</v>
      </c>
    </row>
    <row r="71" spans="1:29" ht="15.5" x14ac:dyDescent="0.35">
      <c r="A71" s="11"/>
      <c r="B71" s="11"/>
      <c r="C71" s="11"/>
      <c r="D71" s="12">
        <v>2021</v>
      </c>
      <c r="E71" s="86">
        <v>43466000000000</v>
      </c>
      <c r="F71" s="13">
        <v>38661000000000</v>
      </c>
      <c r="G71" s="13"/>
      <c r="H71" s="13">
        <v>2156000000000</v>
      </c>
      <c r="I71" s="13">
        <v>422904000000</v>
      </c>
      <c r="J71" s="13">
        <v>1162000000000</v>
      </c>
      <c r="K71" s="13">
        <v>753356000000</v>
      </c>
      <c r="L71" s="54">
        <f t="shared" si="21"/>
        <v>40802740000000</v>
      </c>
      <c r="M71" s="91">
        <f t="shared" si="22"/>
        <v>2663260000000</v>
      </c>
      <c r="N71" s="17">
        <f t="shared" si="19"/>
        <v>2663260000000</v>
      </c>
      <c r="O71" s="92">
        <f t="shared" si="4"/>
        <v>1176260000000</v>
      </c>
      <c r="P71" s="103">
        <f t="shared" si="23"/>
        <v>2.2641762875554723</v>
      </c>
      <c r="Q71" s="17">
        <f t="shared" si="20"/>
        <v>2663260000000</v>
      </c>
      <c r="R71" s="83">
        <f>'pbv,der,roa'!F71</f>
        <v>6462362000000</v>
      </c>
      <c r="S71" s="95">
        <f t="shared" si="24"/>
        <v>0.412118664971105</v>
      </c>
      <c r="T71" s="56">
        <f t="shared" ref="T71:T134" si="34">Q71</f>
        <v>2663260000000</v>
      </c>
      <c r="U71" s="82">
        <f t="shared" si="25"/>
        <v>1176260000000</v>
      </c>
      <c r="V71" s="93">
        <f t="shared" si="26"/>
        <v>1487000000000</v>
      </c>
      <c r="W71" s="56">
        <f t="shared" si="27"/>
        <v>1487000000000</v>
      </c>
      <c r="X71" s="82">
        <f t="shared" si="28"/>
        <v>2663260000000</v>
      </c>
      <c r="Y71" s="95">
        <f t="shared" si="29"/>
        <v>0.55833827714905793</v>
      </c>
      <c r="Z71" s="96">
        <f t="shared" si="30"/>
        <v>2.2641762875554723</v>
      </c>
      <c r="AA71" s="68">
        <f t="shared" si="31"/>
        <v>0.412118664971105</v>
      </c>
      <c r="AB71" s="97">
        <f t="shared" si="32"/>
        <v>0.55833827714905793</v>
      </c>
      <c r="AC71" s="95">
        <f t="shared" si="33"/>
        <v>3.234633229675635</v>
      </c>
    </row>
    <row r="72" spans="1:29" ht="15.5" x14ac:dyDescent="0.35">
      <c r="A72" s="11"/>
      <c r="B72" s="11"/>
      <c r="C72" s="11"/>
      <c r="D72" s="12">
        <v>2022</v>
      </c>
      <c r="E72" s="86">
        <v>49471000000000</v>
      </c>
      <c r="F72" s="13">
        <v>44109000000000</v>
      </c>
      <c r="G72" s="13"/>
      <c r="H72" s="13">
        <v>2184000000000</v>
      </c>
      <c r="I72" s="13">
        <v>549692000000</v>
      </c>
      <c r="J72" s="13">
        <v>1586000000000</v>
      </c>
      <c r="K72" s="13">
        <v>963088000000</v>
      </c>
      <c r="L72" s="52">
        <f t="shared" si="21"/>
        <v>46366220000000</v>
      </c>
      <c r="M72" s="91">
        <f t="shared" si="22"/>
        <v>3104780000000</v>
      </c>
      <c r="N72" s="17">
        <f t="shared" si="19"/>
        <v>3104780000000</v>
      </c>
      <c r="O72" s="92">
        <f t="shared" ref="O72:O135" si="35">G72+I72+K72</f>
        <v>1512780000000</v>
      </c>
      <c r="P72" s="103">
        <f t="shared" si="23"/>
        <v>2.0523671650867938</v>
      </c>
      <c r="Q72" s="17">
        <f t="shared" si="20"/>
        <v>3104780000000</v>
      </c>
      <c r="R72" s="83">
        <f>'pbv,der,roa'!F72</f>
        <v>7202863000000</v>
      </c>
      <c r="S72" s="95">
        <f t="shared" si="24"/>
        <v>0.43104804297957633</v>
      </c>
      <c r="T72" s="56">
        <f t="shared" si="34"/>
        <v>3104780000000</v>
      </c>
      <c r="U72" s="82">
        <f t="shared" si="25"/>
        <v>1512780000000</v>
      </c>
      <c r="V72" s="93">
        <f t="shared" si="26"/>
        <v>1592000000000</v>
      </c>
      <c r="W72" s="56">
        <f t="shared" si="27"/>
        <v>1592000000000</v>
      </c>
      <c r="X72" s="82">
        <f t="shared" si="28"/>
        <v>3104780000000</v>
      </c>
      <c r="Y72" s="95">
        <f t="shared" si="29"/>
        <v>0.51275774773091809</v>
      </c>
      <c r="Z72" s="96">
        <f t="shared" si="30"/>
        <v>2.0523671650867938</v>
      </c>
      <c r="AA72" s="68">
        <f t="shared" si="31"/>
        <v>0.43104804297957633</v>
      </c>
      <c r="AB72" s="97">
        <f t="shared" si="32"/>
        <v>0.51275774773091809</v>
      </c>
      <c r="AC72" s="95">
        <f t="shared" si="33"/>
        <v>2.9961729557972885</v>
      </c>
    </row>
    <row r="73" spans="1:29" ht="15.5" x14ac:dyDescent="0.35">
      <c r="A73" s="11">
        <v>15</v>
      </c>
      <c r="B73" s="11" t="s">
        <v>21</v>
      </c>
      <c r="C73" s="11" t="s">
        <v>22</v>
      </c>
      <c r="D73" s="12">
        <v>2018</v>
      </c>
      <c r="E73" s="86">
        <v>95000000000000</v>
      </c>
      <c r="F73" s="13">
        <v>77063000000000</v>
      </c>
      <c r="G73" s="13">
        <v>780139000000</v>
      </c>
      <c r="H73" s="13">
        <v>4644000000000</v>
      </c>
      <c r="I73" s="13">
        <v>1433000000000</v>
      </c>
      <c r="J73" s="13">
        <v>2906000000000</v>
      </c>
      <c r="K73" s="13">
        <v>1132000000000</v>
      </c>
      <c r="L73" s="54">
        <f t="shared" si="21"/>
        <v>81267861000000</v>
      </c>
      <c r="M73" s="91">
        <f t="shared" si="22"/>
        <v>13732139000000</v>
      </c>
      <c r="N73" s="17">
        <f t="shared" si="19"/>
        <v>13732139000000</v>
      </c>
      <c r="O73" s="92">
        <f t="shared" si="35"/>
        <v>3345139000000</v>
      </c>
      <c r="P73" s="103">
        <f t="shared" si="23"/>
        <v>4.1051026579164569</v>
      </c>
      <c r="Q73" s="17">
        <f t="shared" si="20"/>
        <v>13732139000000</v>
      </c>
      <c r="R73" s="83">
        <f>'pbv,der,roa'!F73</f>
        <v>43133285000000</v>
      </c>
      <c r="S73" s="95">
        <f t="shared" si="24"/>
        <v>0.31836524855456755</v>
      </c>
      <c r="T73" s="56">
        <f t="shared" si="34"/>
        <v>13732139000000</v>
      </c>
      <c r="U73" s="82">
        <f t="shared" si="25"/>
        <v>3345139000000</v>
      </c>
      <c r="V73" s="93">
        <f t="shared" si="26"/>
        <v>10387000000000</v>
      </c>
      <c r="W73" s="56">
        <f t="shared" si="27"/>
        <v>10387000000000</v>
      </c>
      <c r="X73" s="82">
        <f t="shared" si="28"/>
        <v>13732139000000</v>
      </c>
      <c r="Y73" s="95">
        <f t="shared" si="29"/>
        <v>0.75640073261711083</v>
      </c>
      <c r="Z73" s="96">
        <f t="shared" si="30"/>
        <v>4.1051026579164569</v>
      </c>
      <c r="AA73" s="68">
        <f t="shared" si="31"/>
        <v>0.31836524855456755</v>
      </c>
      <c r="AB73" s="97">
        <f t="shared" si="32"/>
        <v>0.75640073261711083</v>
      </c>
      <c r="AC73" s="95">
        <f t="shared" si="33"/>
        <v>5.1798686390881352</v>
      </c>
    </row>
    <row r="74" spans="1:29" ht="15.5" x14ac:dyDescent="0.35">
      <c r="A74" s="11"/>
      <c r="B74" s="11"/>
      <c r="C74" s="11"/>
      <c r="D74" s="12">
        <v>2019</v>
      </c>
      <c r="E74" s="86">
        <v>110000000000000</v>
      </c>
      <c r="F74" s="13">
        <v>87740000000000</v>
      </c>
      <c r="G74" s="13">
        <v>850943000000</v>
      </c>
      <c r="H74" s="13">
        <v>4942000000000</v>
      </c>
      <c r="I74" s="13">
        <v>1474000000000</v>
      </c>
      <c r="J74" s="13">
        <v>3050000000000</v>
      </c>
      <c r="K74" s="13">
        <v>1167000000000</v>
      </c>
      <c r="L74" s="54">
        <f t="shared" si="21"/>
        <v>92240057000000</v>
      </c>
      <c r="M74" s="91">
        <f t="shared" si="22"/>
        <v>17759943000000</v>
      </c>
      <c r="N74" s="17">
        <f t="shared" si="19"/>
        <v>17759943000000</v>
      </c>
      <c r="O74" s="92">
        <f t="shared" si="35"/>
        <v>3491943000000</v>
      </c>
      <c r="P74" s="103">
        <f t="shared" si="23"/>
        <v>5.0859773484275088</v>
      </c>
      <c r="Q74" s="17">
        <f t="shared" si="20"/>
        <v>17759943000000</v>
      </c>
      <c r="R74" s="83">
        <f>'pbv,der,roa'!F74</f>
        <v>50930758000000</v>
      </c>
      <c r="S74" s="95">
        <f t="shared" si="24"/>
        <v>0.34870761200923028</v>
      </c>
      <c r="T74" s="56">
        <f t="shared" si="34"/>
        <v>17759943000000</v>
      </c>
      <c r="U74" s="82">
        <f t="shared" si="25"/>
        <v>3491943000000</v>
      </c>
      <c r="V74" s="93">
        <f t="shared" si="26"/>
        <v>14268000000000</v>
      </c>
      <c r="W74" s="56">
        <f t="shared" si="27"/>
        <v>14268000000000</v>
      </c>
      <c r="X74" s="82">
        <f t="shared" si="28"/>
        <v>17759943000000</v>
      </c>
      <c r="Y74" s="95">
        <f t="shared" si="29"/>
        <v>0.80338095679698973</v>
      </c>
      <c r="Z74" s="96">
        <f t="shared" si="30"/>
        <v>5.0859773484275088</v>
      </c>
      <c r="AA74" s="68">
        <f t="shared" si="31"/>
        <v>0.34870761200923028</v>
      </c>
      <c r="AB74" s="97">
        <f t="shared" si="32"/>
        <v>0.80338095679698973</v>
      </c>
      <c r="AC74" s="95">
        <f t="shared" si="33"/>
        <v>6.2380659172337287</v>
      </c>
    </row>
    <row r="75" spans="1:29" ht="15.5" x14ac:dyDescent="0.35">
      <c r="A75" s="11"/>
      <c r="B75" s="11"/>
      <c r="C75" s="11"/>
      <c r="D75" s="12">
        <v>2020</v>
      </c>
      <c r="E75" s="86">
        <v>114000000000000</v>
      </c>
      <c r="F75" s="13">
        <v>97089000000000</v>
      </c>
      <c r="G75" s="13">
        <v>912172000000</v>
      </c>
      <c r="H75" s="13">
        <v>4221000000000</v>
      </c>
      <c r="I75" s="13">
        <v>1502000000000</v>
      </c>
      <c r="J75" s="13">
        <v>3359000000000</v>
      </c>
      <c r="K75" s="13">
        <v>1242000000000</v>
      </c>
      <c r="L75" s="52">
        <f t="shared" si="21"/>
        <v>101012828000000</v>
      </c>
      <c r="M75" s="91">
        <f t="shared" si="22"/>
        <v>12987172000000</v>
      </c>
      <c r="N75" s="17">
        <f t="shared" si="19"/>
        <v>12987172000000</v>
      </c>
      <c r="O75" s="92">
        <f t="shared" si="35"/>
        <v>3656172000000</v>
      </c>
      <c r="P75" s="103">
        <f t="shared" si="23"/>
        <v>3.5521228213552316</v>
      </c>
      <c r="Q75" s="17">
        <f t="shared" si="20"/>
        <v>12987172000000</v>
      </c>
      <c r="R75" s="83">
        <f>'pbv,der,roa'!F75</f>
        <v>58522468000000</v>
      </c>
      <c r="S75" s="95">
        <f t="shared" si="24"/>
        <v>0.22191770859697851</v>
      </c>
      <c r="T75" s="56">
        <f t="shared" si="34"/>
        <v>12987172000000</v>
      </c>
      <c r="U75" s="82">
        <f t="shared" si="25"/>
        <v>3656172000000</v>
      </c>
      <c r="V75" s="93">
        <f t="shared" si="26"/>
        <v>9331000000000</v>
      </c>
      <c r="W75" s="56">
        <f t="shared" si="27"/>
        <v>9331000000000</v>
      </c>
      <c r="X75" s="82">
        <f t="shared" si="28"/>
        <v>12987172000000</v>
      </c>
      <c r="Y75" s="95">
        <f t="shared" si="29"/>
        <v>0.718478202952883</v>
      </c>
      <c r="Z75" s="96">
        <f t="shared" si="30"/>
        <v>3.5521228213552316</v>
      </c>
      <c r="AA75" s="68">
        <f t="shared" si="31"/>
        <v>0.22191770859697851</v>
      </c>
      <c r="AB75" s="97">
        <f t="shared" si="32"/>
        <v>0.718478202952883</v>
      </c>
      <c r="AC75" s="95">
        <f t="shared" si="33"/>
        <v>4.4925187329050926</v>
      </c>
    </row>
    <row r="76" spans="1:29" ht="15.5" x14ac:dyDescent="0.35">
      <c r="A76" s="11"/>
      <c r="B76" s="11"/>
      <c r="C76" s="11"/>
      <c r="D76" s="12">
        <v>2021</v>
      </c>
      <c r="E76" s="86">
        <v>124000000000000</v>
      </c>
      <c r="F76" s="13">
        <v>110608000000000</v>
      </c>
      <c r="G76" s="13">
        <v>968573000000</v>
      </c>
      <c r="H76" s="13">
        <v>4266000000000</v>
      </c>
      <c r="I76" s="13">
        <v>1488000000000</v>
      </c>
      <c r="J76" s="13">
        <v>2893000000000</v>
      </c>
      <c r="K76" s="13">
        <v>925033000000</v>
      </c>
      <c r="L76" s="54">
        <f t="shared" si="21"/>
        <v>114385394000000</v>
      </c>
      <c r="M76" s="91">
        <f t="shared" si="22"/>
        <v>9614606000000</v>
      </c>
      <c r="N76" s="17">
        <f t="shared" si="19"/>
        <v>9614606000000</v>
      </c>
      <c r="O76" s="92">
        <f t="shared" si="35"/>
        <v>3381606000000</v>
      </c>
      <c r="P76" s="103">
        <f t="shared" si="23"/>
        <v>2.8432070442269146</v>
      </c>
      <c r="Q76" s="17">
        <f t="shared" si="20"/>
        <v>9614606000000</v>
      </c>
      <c r="R76" s="83">
        <f>'pbv,der,roa'!F76</f>
        <v>59288274000000</v>
      </c>
      <c r="S76" s="95">
        <f t="shared" si="24"/>
        <v>0.1621670753984169</v>
      </c>
      <c r="T76" s="56">
        <f t="shared" si="34"/>
        <v>9614606000000</v>
      </c>
      <c r="U76" s="82">
        <f t="shared" si="25"/>
        <v>3381606000000</v>
      </c>
      <c r="V76" s="93">
        <f t="shared" si="26"/>
        <v>6233000000000</v>
      </c>
      <c r="W76" s="56">
        <f t="shared" si="27"/>
        <v>6233000000000</v>
      </c>
      <c r="X76" s="82">
        <f t="shared" si="28"/>
        <v>9614606000000</v>
      </c>
      <c r="Y76" s="95">
        <f t="shared" si="29"/>
        <v>0.64828449548530642</v>
      </c>
      <c r="Z76" s="96">
        <f t="shared" si="30"/>
        <v>2.8432070442269146</v>
      </c>
      <c r="AA76" s="68">
        <f t="shared" si="31"/>
        <v>0.1621670753984169</v>
      </c>
      <c r="AB76" s="97">
        <f t="shared" si="32"/>
        <v>0.64828449548530642</v>
      </c>
      <c r="AC76" s="95">
        <f t="shared" si="33"/>
        <v>3.6536586151106381</v>
      </c>
    </row>
    <row r="77" spans="1:29" ht="15.5" x14ac:dyDescent="0.35">
      <c r="A77" s="11"/>
      <c r="B77" s="11"/>
      <c r="C77" s="11"/>
      <c r="D77" s="12">
        <v>2022</v>
      </c>
      <c r="E77" s="86">
        <v>124000000000000</v>
      </c>
      <c r="F77" s="13">
        <v>113587000000000</v>
      </c>
      <c r="G77" s="13">
        <v>973797000000</v>
      </c>
      <c r="H77" s="13">
        <v>4252000000000</v>
      </c>
      <c r="I77" s="13">
        <v>1418000000000</v>
      </c>
      <c r="J77" s="13">
        <v>3072000000000</v>
      </c>
      <c r="K77" s="13">
        <v>1150000000000</v>
      </c>
      <c r="L77" s="54">
        <f t="shared" si="21"/>
        <v>117369203000000</v>
      </c>
      <c r="M77" s="91">
        <f t="shared" si="22"/>
        <v>6630797000000</v>
      </c>
      <c r="N77" s="17">
        <f t="shared" si="19"/>
        <v>6630797000000</v>
      </c>
      <c r="O77" s="92">
        <f t="shared" si="35"/>
        <v>3541797000000</v>
      </c>
      <c r="P77" s="103">
        <f t="shared" si="23"/>
        <v>1.8721561399481677</v>
      </c>
      <c r="Q77" s="17">
        <f t="shared" si="20"/>
        <v>6630797000000</v>
      </c>
      <c r="R77" s="83">
        <f>'pbv,der,roa'!F77</f>
        <v>57855966000000</v>
      </c>
      <c r="S77" s="95">
        <f t="shared" si="24"/>
        <v>0.11460869912707014</v>
      </c>
      <c r="T77" s="56">
        <f t="shared" si="34"/>
        <v>6630797000000</v>
      </c>
      <c r="U77" s="82">
        <f t="shared" si="25"/>
        <v>3541797000000</v>
      </c>
      <c r="V77" s="93">
        <f t="shared" si="26"/>
        <v>3089000000000</v>
      </c>
      <c r="W77" s="56">
        <f t="shared" si="27"/>
        <v>3089000000000</v>
      </c>
      <c r="X77" s="82">
        <f t="shared" si="28"/>
        <v>6630797000000</v>
      </c>
      <c r="Y77" s="95">
        <f t="shared" si="29"/>
        <v>0.46585651770066255</v>
      </c>
      <c r="Z77" s="96">
        <f t="shared" si="30"/>
        <v>1.8721561399481677</v>
      </c>
      <c r="AA77" s="68">
        <f t="shared" si="31"/>
        <v>0.11460869912707014</v>
      </c>
      <c r="AB77" s="97">
        <f t="shared" si="32"/>
        <v>0.46585651770066255</v>
      </c>
      <c r="AC77" s="95">
        <f t="shared" si="33"/>
        <v>2.4526213567759001</v>
      </c>
    </row>
    <row r="78" spans="1:29" ht="15.5" x14ac:dyDescent="0.35">
      <c r="A78" s="11">
        <v>16</v>
      </c>
      <c r="B78" s="50" t="s">
        <v>23</v>
      </c>
      <c r="C78" s="11" t="s">
        <v>24</v>
      </c>
      <c r="D78" s="12">
        <v>2018</v>
      </c>
      <c r="E78" s="86">
        <v>106000000000000</v>
      </c>
      <c r="F78" s="13">
        <v>81251000000000</v>
      </c>
      <c r="G78" s="13">
        <v>5028000000000</v>
      </c>
      <c r="H78" s="13">
        <v>6296000000000</v>
      </c>
      <c r="I78" s="13"/>
      <c r="J78" s="13">
        <v>2312000000000</v>
      </c>
      <c r="K78" s="13"/>
      <c r="L78" s="52">
        <f t="shared" si="21"/>
        <v>84831000000000</v>
      </c>
      <c r="M78" s="91">
        <f t="shared" si="22"/>
        <v>21169000000000</v>
      </c>
      <c r="N78" s="17">
        <f t="shared" si="19"/>
        <v>21169000000000</v>
      </c>
      <c r="O78" s="92">
        <f t="shared" si="35"/>
        <v>5028000000000</v>
      </c>
      <c r="P78" s="103">
        <f t="shared" si="23"/>
        <v>4.2102227525855209</v>
      </c>
      <c r="Q78" s="17">
        <f t="shared" si="20"/>
        <v>21169000000000</v>
      </c>
      <c r="R78" s="83">
        <f>'pbv,der,roa'!F78</f>
        <v>35358253000000</v>
      </c>
      <c r="S78" s="95">
        <f t="shared" si="24"/>
        <v>0.59870039393631802</v>
      </c>
      <c r="T78" s="56">
        <f t="shared" si="34"/>
        <v>21169000000000</v>
      </c>
      <c r="U78" s="82">
        <f t="shared" si="25"/>
        <v>5028000000000</v>
      </c>
      <c r="V78" s="93">
        <f t="shared" si="26"/>
        <v>16141000000000</v>
      </c>
      <c r="W78" s="56">
        <f t="shared" si="27"/>
        <v>16141000000000</v>
      </c>
      <c r="X78" s="82">
        <f t="shared" si="28"/>
        <v>21169000000000</v>
      </c>
      <c r="Y78" s="95">
        <f t="shared" si="29"/>
        <v>0.76248287590344377</v>
      </c>
      <c r="Z78" s="96">
        <f t="shared" si="30"/>
        <v>4.2102227525855209</v>
      </c>
      <c r="AA78" s="68">
        <f t="shared" si="31"/>
        <v>0.59870039393631802</v>
      </c>
      <c r="AB78" s="97">
        <f t="shared" si="32"/>
        <v>0.76248287590344377</v>
      </c>
      <c r="AC78" s="95">
        <f t="shared" si="33"/>
        <v>5.5714060224252826</v>
      </c>
    </row>
    <row r="79" spans="1:29" ht="15.5" x14ac:dyDescent="0.35">
      <c r="A79" s="11"/>
      <c r="B79" s="11"/>
      <c r="C79" s="11"/>
      <c r="D79" s="12">
        <v>2019</v>
      </c>
      <c r="E79" s="86">
        <v>106000000000000</v>
      </c>
      <c r="F79" s="13">
        <v>79932000000000</v>
      </c>
      <c r="G79" s="13">
        <v>4829000000000</v>
      </c>
      <c r="H79" s="13">
        <v>6621000000000</v>
      </c>
      <c r="I79" s="13"/>
      <c r="J79" s="13">
        <v>2424000000000</v>
      </c>
      <c r="K79" s="13"/>
      <c r="L79" s="54">
        <f t="shared" si="21"/>
        <v>84148000000000</v>
      </c>
      <c r="M79" s="91">
        <f t="shared" si="22"/>
        <v>21852000000000</v>
      </c>
      <c r="N79" s="17">
        <f t="shared" si="19"/>
        <v>21852000000000</v>
      </c>
      <c r="O79" s="92">
        <f t="shared" si="35"/>
        <v>4829000000000</v>
      </c>
      <c r="P79" s="103">
        <f t="shared" si="23"/>
        <v>4.5251604887140191</v>
      </c>
      <c r="Q79" s="17">
        <f t="shared" si="20"/>
        <v>21852000000000</v>
      </c>
      <c r="R79" s="83">
        <f>'pbv,der,roa'!F79</f>
        <v>35679730000000</v>
      </c>
      <c r="S79" s="95">
        <f t="shared" si="24"/>
        <v>0.61244858074878927</v>
      </c>
      <c r="T79" s="56">
        <f t="shared" si="34"/>
        <v>21852000000000</v>
      </c>
      <c r="U79" s="82">
        <f t="shared" si="25"/>
        <v>4829000000000</v>
      </c>
      <c r="V79" s="93">
        <f t="shared" si="26"/>
        <v>17023000000000</v>
      </c>
      <c r="W79" s="56">
        <f t="shared" si="27"/>
        <v>17023000000000</v>
      </c>
      <c r="X79" s="82">
        <f t="shared" si="28"/>
        <v>21852000000000</v>
      </c>
      <c r="Y79" s="95">
        <f t="shared" si="29"/>
        <v>0.77901336262127041</v>
      </c>
      <c r="Z79" s="96">
        <f t="shared" si="30"/>
        <v>4.5251604887140191</v>
      </c>
      <c r="AA79" s="68">
        <f t="shared" si="31"/>
        <v>0.61244858074878927</v>
      </c>
      <c r="AB79" s="97">
        <f t="shared" si="32"/>
        <v>0.77901336262127041</v>
      </c>
      <c r="AC79" s="95">
        <f t="shared" si="33"/>
        <v>5.916622432084079</v>
      </c>
    </row>
    <row r="80" spans="1:29" ht="15.5" x14ac:dyDescent="0.35">
      <c r="A80" s="11"/>
      <c r="B80" s="11"/>
      <c r="C80" s="11"/>
      <c r="D80" s="12">
        <v>2020</v>
      </c>
      <c r="E80" s="86">
        <v>92000000000000</v>
      </c>
      <c r="F80" s="13">
        <v>73653000000000</v>
      </c>
      <c r="G80" s="13">
        <v>4991000000000</v>
      </c>
      <c r="H80" s="13">
        <v>6258000000000</v>
      </c>
      <c r="I80" s="13"/>
      <c r="J80" s="13">
        <v>2110000000000</v>
      </c>
      <c r="K80" s="13"/>
      <c r="L80" s="54">
        <f t="shared" si="21"/>
        <v>77030000000000</v>
      </c>
      <c r="M80" s="91">
        <f t="shared" si="22"/>
        <v>14970000000000</v>
      </c>
      <c r="N80" s="17">
        <f t="shared" si="19"/>
        <v>14970000000000</v>
      </c>
      <c r="O80" s="92">
        <f t="shared" si="35"/>
        <v>4991000000000</v>
      </c>
      <c r="P80" s="103">
        <f t="shared" si="23"/>
        <v>2.9993989180524947</v>
      </c>
      <c r="Q80" s="17">
        <f t="shared" si="20"/>
        <v>14970000000000</v>
      </c>
      <c r="R80" s="83">
        <f>'pbv,der,roa'!F80</f>
        <v>30241426000000</v>
      </c>
      <c r="S80" s="95">
        <f t="shared" si="24"/>
        <v>0.49501633950727059</v>
      </c>
      <c r="T80" s="56">
        <f t="shared" si="34"/>
        <v>14970000000000</v>
      </c>
      <c r="U80" s="82">
        <f t="shared" si="25"/>
        <v>4991000000000</v>
      </c>
      <c r="V80" s="93">
        <f t="shared" si="26"/>
        <v>9979000000000</v>
      </c>
      <c r="W80" s="56">
        <f t="shared" si="27"/>
        <v>9979000000000</v>
      </c>
      <c r="X80" s="82">
        <f t="shared" si="28"/>
        <v>14970000000000</v>
      </c>
      <c r="Y80" s="95">
        <f t="shared" si="29"/>
        <v>0.66659986639946556</v>
      </c>
      <c r="Z80" s="96">
        <f t="shared" si="30"/>
        <v>2.9993989180524947</v>
      </c>
      <c r="AA80" s="68">
        <f t="shared" si="31"/>
        <v>0.49501633950727059</v>
      </c>
      <c r="AB80" s="97">
        <f t="shared" si="32"/>
        <v>0.66659986639946556</v>
      </c>
      <c r="AC80" s="95">
        <f t="shared" si="33"/>
        <v>4.1610151239592303</v>
      </c>
    </row>
    <row r="81" spans="1:29" ht="15.5" x14ac:dyDescent="0.35">
      <c r="A81" s="11"/>
      <c r="B81" s="11"/>
      <c r="C81" s="11"/>
      <c r="D81" s="12">
        <v>2021</v>
      </c>
      <c r="E81" s="86">
        <v>98000000000000</v>
      </c>
      <c r="F81" s="13">
        <v>81955000000000</v>
      </c>
      <c r="G81" s="13">
        <v>4829000000000</v>
      </c>
      <c r="H81" s="13">
        <v>6202000000000</v>
      </c>
      <c r="I81" s="13"/>
      <c r="J81" s="13">
        <v>2133000000000</v>
      </c>
      <c r="K81" s="13"/>
      <c r="L81" s="52">
        <f t="shared" si="21"/>
        <v>85461000000000</v>
      </c>
      <c r="M81" s="91">
        <f t="shared" si="22"/>
        <v>12539000000000</v>
      </c>
      <c r="N81" s="17">
        <f t="shared" si="19"/>
        <v>12539000000000</v>
      </c>
      <c r="O81" s="92">
        <f t="shared" si="35"/>
        <v>4829000000000</v>
      </c>
      <c r="P81" s="103">
        <f t="shared" si="23"/>
        <v>2.5966038517291365</v>
      </c>
      <c r="Q81" s="17">
        <f t="shared" si="20"/>
        <v>12539000000000</v>
      </c>
      <c r="R81" s="83">
        <f>'pbv,der,roa'!F81</f>
        <v>29191406000000</v>
      </c>
      <c r="S81" s="95">
        <f t="shared" si="24"/>
        <v>0.42954422955852145</v>
      </c>
      <c r="T81" s="56">
        <f t="shared" si="34"/>
        <v>12539000000000</v>
      </c>
      <c r="U81" s="82">
        <f t="shared" si="25"/>
        <v>4829000000000</v>
      </c>
      <c r="V81" s="93">
        <f t="shared" si="26"/>
        <v>7710000000000</v>
      </c>
      <c r="W81" s="56">
        <f t="shared" si="27"/>
        <v>7710000000000</v>
      </c>
      <c r="X81" s="82">
        <f t="shared" si="28"/>
        <v>12539000000000</v>
      </c>
      <c r="Y81" s="95">
        <f t="shared" si="29"/>
        <v>0.6148815695031502</v>
      </c>
      <c r="Z81" s="96">
        <f t="shared" si="30"/>
        <v>2.5966038517291365</v>
      </c>
      <c r="AA81" s="68">
        <f t="shared" si="31"/>
        <v>0.42954422955852145</v>
      </c>
      <c r="AB81" s="97">
        <f t="shared" si="32"/>
        <v>0.6148815695031502</v>
      </c>
      <c r="AC81" s="95">
        <f t="shared" si="33"/>
        <v>3.6410296507908084</v>
      </c>
    </row>
    <row r="82" spans="1:29" ht="15.5" x14ac:dyDescent="0.35">
      <c r="A82" s="11"/>
      <c r="B82" s="11"/>
      <c r="C82" s="11"/>
      <c r="D82" s="12">
        <v>2022</v>
      </c>
      <c r="E82" s="86">
        <v>111000000000000</v>
      </c>
      <c r="F82" s="13">
        <v>94053000000000</v>
      </c>
      <c r="G82" s="13">
        <v>4925000000000</v>
      </c>
      <c r="H82" s="13">
        <v>6739000000000</v>
      </c>
      <c r="I82" s="13"/>
      <c r="J82" s="13">
        <v>2665000000000</v>
      </c>
      <c r="K82" s="13"/>
      <c r="L82" s="54">
        <f t="shared" si="21"/>
        <v>98532000000000</v>
      </c>
      <c r="M82" s="91">
        <f t="shared" si="22"/>
        <v>12468000000000</v>
      </c>
      <c r="N82" s="17">
        <f t="shared" si="19"/>
        <v>12468000000000</v>
      </c>
      <c r="O82" s="92">
        <f t="shared" si="35"/>
        <v>4925000000000</v>
      </c>
      <c r="P82" s="103">
        <f t="shared" si="23"/>
        <v>2.5315736040609136</v>
      </c>
      <c r="Q82" s="17">
        <f t="shared" si="20"/>
        <v>12468000000000</v>
      </c>
      <c r="R82" s="83">
        <f>'pbv,der,roa'!F82</f>
        <v>28170168000000</v>
      </c>
      <c r="S82" s="95">
        <f t="shared" si="24"/>
        <v>0.44259586950280166</v>
      </c>
      <c r="T82" s="56">
        <f t="shared" si="34"/>
        <v>12468000000000</v>
      </c>
      <c r="U82" s="82">
        <f t="shared" si="25"/>
        <v>4925000000000</v>
      </c>
      <c r="V82" s="93">
        <f t="shared" si="26"/>
        <v>7543000000000</v>
      </c>
      <c r="W82" s="56">
        <f t="shared" si="27"/>
        <v>7543000000000</v>
      </c>
      <c r="X82" s="82">
        <f t="shared" si="28"/>
        <v>12468000000000</v>
      </c>
      <c r="Y82" s="95">
        <f t="shared" si="29"/>
        <v>0.60498877125441131</v>
      </c>
      <c r="Z82" s="96">
        <f t="shared" si="30"/>
        <v>2.5315736040609136</v>
      </c>
      <c r="AA82" s="68">
        <f t="shared" si="31"/>
        <v>0.44259586950280166</v>
      </c>
      <c r="AB82" s="97">
        <f t="shared" si="32"/>
        <v>0.60498877125441131</v>
      </c>
      <c r="AC82" s="95">
        <f t="shared" si="33"/>
        <v>3.5791582448181263</v>
      </c>
    </row>
    <row r="83" spans="1:29" ht="15.5" x14ac:dyDescent="0.35">
      <c r="A83" s="11">
        <v>17</v>
      </c>
      <c r="B83" s="50" t="s">
        <v>25</v>
      </c>
      <c r="C83" s="11" t="s">
        <v>26</v>
      </c>
      <c r="D83" s="12">
        <v>2018</v>
      </c>
      <c r="E83" s="86">
        <v>1430000000000</v>
      </c>
      <c r="F83" s="13">
        <v>1228000000000</v>
      </c>
      <c r="G83" s="13">
        <v>5246000000</v>
      </c>
      <c r="H83" s="13">
        <v>35260000000</v>
      </c>
      <c r="I83" s="13"/>
      <c r="J83" s="13">
        <v>38291000000</v>
      </c>
      <c r="K83" s="13">
        <v>20764000000</v>
      </c>
      <c r="L83" s="54">
        <f t="shared" si="21"/>
        <v>1275541000000</v>
      </c>
      <c r="M83" s="91">
        <f t="shared" si="22"/>
        <v>154459000000</v>
      </c>
      <c r="N83" s="17">
        <f t="shared" si="19"/>
        <v>154459000000</v>
      </c>
      <c r="O83" s="92">
        <f t="shared" si="35"/>
        <v>26010000000</v>
      </c>
      <c r="P83" s="103">
        <f t="shared" si="23"/>
        <v>5.9384467512495194</v>
      </c>
      <c r="Q83" s="17">
        <f t="shared" si="20"/>
        <v>154459000000</v>
      </c>
      <c r="R83" s="83">
        <f>'pbv,der,roa'!F83</f>
        <v>563167578239</v>
      </c>
      <c r="S83" s="95">
        <f t="shared" si="24"/>
        <v>0.27426827461017272</v>
      </c>
      <c r="T83" s="56">
        <f t="shared" si="34"/>
        <v>154459000000</v>
      </c>
      <c r="U83" s="82">
        <f t="shared" si="25"/>
        <v>26010000000</v>
      </c>
      <c r="V83" s="93">
        <f t="shared" si="26"/>
        <v>128449000000</v>
      </c>
      <c r="W83" s="56">
        <f t="shared" si="27"/>
        <v>128449000000</v>
      </c>
      <c r="X83" s="82">
        <f t="shared" si="28"/>
        <v>154459000000</v>
      </c>
      <c r="Y83" s="95">
        <f t="shared" si="29"/>
        <v>0.83160579830246217</v>
      </c>
      <c r="Z83" s="96">
        <f t="shared" si="30"/>
        <v>5.9384467512495194</v>
      </c>
      <c r="AA83" s="68">
        <f t="shared" si="31"/>
        <v>0.27426827461017272</v>
      </c>
      <c r="AB83" s="97">
        <f t="shared" si="32"/>
        <v>0.83160579830246217</v>
      </c>
      <c r="AC83" s="95">
        <f t="shared" si="33"/>
        <v>7.0443208241621544</v>
      </c>
    </row>
    <row r="84" spans="1:29" ht="15.5" x14ac:dyDescent="0.35">
      <c r="A84" s="11"/>
      <c r="B84" s="11"/>
      <c r="C84" s="11"/>
      <c r="D84" s="12">
        <v>2019</v>
      </c>
      <c r="E84" s="86">
        <v>1653000000000</v>
      </c>
      <c r="F84" s="13">
        <v>1412000000000</v>
      </c>
      <c r="G84" s="13">
        <v>5561000000</v>
      </c>
      <c r="H84" s="13">
        <v>31124000000</v>
      </c>
      <c r="I84" s="13"/>
      <c r="J84" s="13">
        <v>49741000000</v>
      </c>
      <c r="K84" s="13">
        <v>21817000000</v>
      </c>
      <c r="L84" s="52">
        <f t="shared" si="21"/>
        <v>1465487000000</v>
      </c>
      <c r="M84" s="91">
        <f t="shared" si="22"/>
        <v>187513000000</v>
      </c>
      <c r="N84" s="17">
        <f t="shared" si="19"/>
        <v>187513000000</v>
      </c>
      <c r="O84" s="92">
        <f t="shared" si="35"/>
        <v>27378000000</v>
      </c>
      <c r="P84" s="103">
        <f t="shared" si="23"/>
        <v>6.8490393746803999</v>
      </c>
      <c r="Q84" s="17">
        <f t="shared" si="20"/>
        <v>187513000000</v>
      </c>
      <c r="R84" s="83">
        <f>'pbv,der,roa'!F84</f>
        <v>641567444819</v>
      </c>
      <c r="S84" s="95">
        <f t="shared" si="24"/>
        <v>0.2922732465842332</v>
      </c>
      <c r="T84" s="56">
        <f t="shared" si="34"/>
        <v>187513000000</v>
      </c>
      <c r="U84" s="82">
        <f t="shared" si="25"/>
        <v>27378000000</v>
      </c>
      <c r="V84" s="93">
        <f t="shared" si="26"/>
        <v>160135000000</v>
      </c>
      <c r="W84" s="56">
        <f t="shared" si="27"/>
        <v>160135000000</v>
      </c>
      <c r="X84" s="82">
        <f t="shared" si="28"/>
        <v>187513000000</v>
      </c>
      <c r="Y84" s="95">
        <f t="shared" si="29"/>
        <v>0.85399412307413358</v>
      </c>
      <c r="Z84" s="96">
        <f t="shared" si="30"/>
        <v>6.8490393746803999</v>
      </c>
      <c r="AA84" s="68">
        <f t="shared" si="31"/>
        <v>0.2922732465842332</v>
      </c>
      <c r="AB84" s="97">
        <f t="shared" si="32"/>
        <v>0.85399412307413358</v>
      </c>
      <c r="AC84" s="95">
        <f t="shared" si="33"/>
        <v>7.995306744338766</v>
      </c>
    </row>
    <row r="85" spans="1:29" ht="15.5" x14ac:dyDescent="0.35">
      <c r="A85" s="11"/>
      <c r="B85" s="11"/>
      <c r="C85" s="11"/>
      <c r="D85" s="12">
        <v>2020</v>
      </c>
      <c r="E85" s="86">
        <v>1167000000000</v>
      </c>
      <c r="F85" s="13">
        <v>1029000000000</v>
      </c>
      <c r="G85" s="13">
        <v>5920000000</v>
      </c>
      <c r="H85" s="13">
        <v>28970000000</v>
      </c>
      <c r="I85" s="13"/>
      <c r="J85" s="13">
        <v>45806000000</v>
      </c>
      <c r="K85" s="13">
        <v>23323000000</v>
      </c>
      <c r="L85" s="54">
        <f t="shared" si="21"/>
        <v>1074533000000</v>
      </c>
      <c r="M85" s="91">
        <f t="shared" si="22"/>
        <v>92467000000</v>
      </c>
      <c r="N85" s="48">
        <f t="shared" si="19"/>
        <v>92467000000</v>
      </c>
      <c r="O85" s="92">
        <f t="shared" si="35"/>
        <v>29243000000</v>
      </c>
      <c r="P85" s="103">
        <f t="shared" si="23"/>
        <v>3.1620216804021477</v>
      </c>
      <c r="Q85" s="48">
        <f t="shared" si="20"/>
        <v>92467000000</v>
      </c>
      <c r="R85" s="83">
        <f>'pbv,der,roa'!F85</f>
        <v>662560916609</v>
      </c>
      <c r="S85" s="95">
        <f t="shared" si="24"/>
        <v>0.13955999770292513</v>
      </c>
      <c r="T85" s="56">
        <f t="shared" si="34"/>
        <v>92467000000</v>
      </c>
      <c r="U85" s="82">
        <f t="shared" si="25"/>
        <v>29243000000</v>
      </c>
      <c r="V85" s="93">
        <f t="shared" si="26"/>
        <v>63224000000</v>
      </c>
      <c r="W85" s="56">
        <f t="shared" si="27"/>
        <v>63224000000</v>
      </c>
      <c r="X85" s="82">
        <f t="shared" si="28"/>
        <v>92467000000</v>
      </c>
      <c r="Y85" s="95">
        <f t="shared" si="29"/>
        <v>0.68374663393426849</v>
      </c>
      <c r="Z85" s="96">
        <f t="shared" si="30"/>
        <v>3.1620216804021477</v>
      </c>
      <c r="AA85" s="68">
        <f t="shared" si="31"/>
        <v>0.13955999770292513</v>
      </c>
      <c r="AB85" s="97">
        <f t="shared" si="32"/>
        <v>0.68374663393426849</v>
      </c>
      <c r="AC85" s="95">
        <f t="shared" si="33"/>
        <v>3.985328312039341</v>
      </c>
    </row>
    <row r="86" spans="1:29" ht="15.5" x14ac:dyDescent="0.35">
      <c r="A86" s="11"/>
      <c r="B86" s="11"/>
      <c r="C86" s="11"/>
      <c r="D86" s="12">
        <v>2021</v>
      </c>
      <c r="E86" s="86">
        <v>919197000000</v>
      </c>
      <c r="F86" s="13">
        <v>820501000000</v>
      </c>
      <c r="G86" s="13">
        <v>5790000000</v>
      </c>
      <c r="H86" s="13">
        <v>29184000000</v>
      </c>
      <c r="I86" s="13"/>
      <c r="J86" s="13">
        <v>47209000000</v>
      </c>
      <c r="K86" s="13">
        <v>24514000000</v>
      </c>
      <c r="L86" s="54">
        <f t="shared" si="21"/>
        <v>866590000000</v>
      </c>
      <c r="M86" s="91">
        <f t="shared" si="22"/>
        <v>52607000000</v>
      </c>
      <c r="N86" s="17">
        <f t="shared" si="19"/>
        <v>52607000000</v>
      </c>
      <c r="O86" s="92">
        <f t="shared" si="35"/>
        <v>30304000000</v>
      </c>
      <c r="P86" s="103">
        <f t="shared" si="23"/>
        <v>1.7359754487856389</v>
      </c>
      <c r="Q86" s="17">
        <f t="shared" si="20"/>
        <v>52607000000</v>
      </c>
      <c r="R86" s="83">
        <f>'pbv,der,roa'!F86</f>
        <v>674176387075</v>
      </c>
      <c r="S86" s="95">
        <f t="shared" si="24"/>
        <v>7.8031507790182572E-2</v>
      </c>
      <c r="T86" s="56">
        <f t="shared" si="34"/>
        <v>52607000000</v>
      </c>
      <c r="U86" s="82">
        <f t="shared" si="25"/>
        <v>30304000000</v>
      </c>
      <c r="V86" s="93">
        <f t="shared" si="26"/>
        <v>22303000000</v>
      </c>
      <c r="W86" s="56">
        <f t="shared" si="27"/>
        <v>22303000000</v>
      </c>
      <c r="X86" s="82">
        <f t="shared" si="28"/>
        <v>52607000000</v>
      </c>
      <c r="Y86" s="95">
        <f t="shared" si="29"/>
        <v>0.42395498697891915</v>
      </c>
      <c r="Z86" s="96">
        <f t="shared" si="30"/>
        <v>1.7359754487856389</v>
      </c>
      <c r="AA86" s="68">
        <f t="shared" si="31"/>
        <v>7.8031507790182572E-2</v>
      </c>
      <c r="AB86" s="97">
        <f t="shared" si="32"/>
        <v>0.42395498697891915</v>
      </c>
      <c r="AC86" s="95">
        <f t="shared" si="33"/>
        <v>2.2379619435547404</v>
      </c>
    </row>
    <row r="87" spans="1:29" ht="15.5" x14ac:dyDescent="0.35">
      <c r="A87" s="11"/>
      <c r="B87" s="11"/>
      <c r="C87" s="11"/>
      <c r="D87" s="12">
        <v>2022</v>
      </c>
      <c r="E87" s="86">
        <v>903817000000</v>
      </c>
      <c r="F87" s="13">
        <v>823698000000</v>
      </c>
      <c r="G87" s="13">
        <v>6605000000</v>
      </c>
      <c r="H87" s="13">
        <v>3119000000</v>
      </c>
      <c r="I87" s="13"/>
      <c r="J87" s="13">
        <v>49823000000</v>
      </c>
      <c r="K87" s="13">
        <v>28988000000</v>
      </c>
      <c r="L87" s="52">
        <f t="shared" si="21"/>
        <v>841047000000</v>
      </c>
      <c r="M87" s="91">
        <f t="shared" si="22"/>
        <v>62770000000</v>
      </c>
      <c r="N87" s="17">
        <f t="shared" si="19"/>
        <v>62770000000</v>
      </c>
      <c r="O87" s="92">
        <f t="shared" si="35"/>
        <v>35593000000</v>
      </c>
      <c r="P87" s="103">
        <f t="shared" si="23"/>
        <v>1.7635490124462676</v>
      </c>
      <c r="Q87" s="17">
        <f t="shared" si="20"/>
        <v>62770000000</v>
      </c>
      <c r="R87" s="83">
        <f>'pbv,der,roa'!F87</f>
        <v>668859547083</v>
      </c>
      <c r="S87" s="95">
        <f t="shared" si="24"/>
        <v>9.3846309398960784E-2</v>
      </c>
      <c r="T87" s="56">
        <f t="shared" si="34"/>
        <v>62770000000</v>
      </c>
      <c r="U87" s="82">
        <f t="shared" si="25"/>
        <v>35593000000</v>
      </c>
      <c r="V87" s="93">
        <f t="shared" si="26"/>
        <v>27177000000</v>
      </c>
      <c r="W87" s="56">
        <f t="shared" si="27"/>
        <v>27177000000</v>
      </c>
      <c r="X87" s="82">
        <f t="shared" si="28"/>
        <v>62770000000</v>
      </c>
      <c r="Y87" s="95">
        <f t="shared" si="29"/>
        <v>0.43296160586267324</v>
      </c>
      <c r="Z87" s="96">
        <f t="shared" si="30"/>
        <v>1.7635490124462676</v>
      </c>
      <c r="AA87" s="68">
        <f t="shared" si="31"/>
        <v>9.3846309398960784E-2</v>
      </c>
      <c r="AB87" s="97">
        <f t="shared" si="32"/>
        <v>0.43296160586267324</v>
      </c>
      <c r="AC87" s="95">
        <f t="shared" si="33"/>
        <v>2.2903569277079017</v>
      </c>
    </row>
    <row r="88" spans="1:29" ht="15.5" x14ac:dyDescent="0.35">
      <c r="A88" s="11">
        <v>18</v>
      </c>
      <c r="B88" s="11" t="s">
        <v>27</v>
      </c>
      <c r="C88" s="11" t="s">
        <v>28</v>
      </c>
      <c r="D88" s="12">
        <v>2018</v>
      </c>
      <c r="E88" s="86">
        <v>2745000000000</v>
      </c>
      <c r="F88" s="13">
        <v>2487000000000</v>
      </c>
      <c r="G88" s="13">
        <v>13735000000</v>
      </c>
      <c r="H88" s="13">
        <v>17019000000</v>
      </c>
      <c r="I88" s="13"/>
      <c r="J88" s="13">
        <v>33875000000</v>
      </c>
      <c r="K88" s="13">
        <v>10397000000</v>
      </c>
      <c r="L88" s="54">
        <f t="shared" si="21"/>
        <v>2513762000000</v>
      </c>
      <c r="M88" s="91">
        <f t="shared" si="22"/>
        <v>231238000000</v>
      </c>
      <c r="N88" s="17">
        <f t="shared" si="19"/>
        <v>231238000000</v>
      </c>
      <c r="O88" s="92">
        <f t="shared" si="35"/>
        <v>24132000000</v>
      </c>
      <c r="P88" s="103">
        <f t="shared" si="23"/>
        <v>9.5822144869882315</v>
      </c>
      <c r="Q88" s="17">
        <f t="shared" si="20"/>
        <v>231238000000</v>
      </c>
      <c r="R88" s="83">
        <f>'pbv,der,roa'!F88</f>
        <v>1092723000000</v>
      </c>
      <c r="S88" s="95">
        <f t="shared" si="24"/>
        <v>0.2116163016610797</v>
      </c>
      <c r="T88" s="56">
        <f t="shared" si="34"/>
        <v>231238000000</v>
      </c>
      <c r="U88" s="82">
        <f t="shared" si="25"/>
        <v>24132000000</v>
      </c>
      <c r="V88" s="93">
        <f t="shared" si="26"/>
        <v>207106000000</v>
      </c>
      <c r="W88" s="56">
        <f t="shared" si="27"/>
        <v>207106000000</v>
      </c>
      <c r="X88" s="82">
        <f t="shared" si="28"/>
        <v>231238000000</v>
      </c>
      <c r="Y88" s="95">
        <f t="shared" si="29"/>
        <v>0.89563998996704697</v>
      </c>
      <c r="Z88" s="96">
        <f t="shared" si="30"/>
        <v>9.5822144869882315</v>
      </c>
      <c r="AA88" s="68">
        <f t="shared" si="31"/>
        <v>0.2116163016610797</v>
      </c>
      <c r="AB88" s="97">
        <f t="shared" si="32"/>
        <v>0.89563998996704697</v>
      </c>
      <c r="AC88" s="95">
        <f t="shared" si="33"/>
        <v>10.689470778616357</v>
      </c>
    </row>
    <row r="89" spans="1:29" ht="15.5" x14ac:dyDescent="0.35">
      <c r="A89" s="11"/>
      <c r="B89" s="11"/>
      <c r="C89" s="11"/>
      <c r="D89" s="12">
        <v>2019</v>
      </c>
      <c r="E89" s="86">
        <v>3235000000000</v>
      </c>
      <c r="F89" s="13">
        <v>2919000000000</v>
      </c>
      <c r="G89" s="13">
        <v>20530000000</v>
      </c>
      <c r="H89" s="13">
        <v>20465000000</v>
      </c>
      <c r="I89" s="13"/>
      <c r="J89" s="13">
        <v>38267000000</v>
      </c>
      <c r="K89" s="13">
        <v>12134000000</v>
      </c>
      <c r="L89" s="54">
        <f t="shared" si="21"/>
        <v>2945068000000</v>
      </c>
      <c r="M89" s="91">
        <f t="shared" si="22"/>
        <v>289932000000</v>
      </c>
      <c r="N89" s="17">
        <f t="shared" si="19"/>
        <v>289932000000</v>
      </c>
      <c r="O89" s="92">
        <f t="shared" si="35"/>
        <v>32664000000</v>
      </c>
      <c r="P89" s="103">
        <f t="shared" si="23"/>
        <v>8.8761939750183689</v>
      </c>
      <c r="Q89" s="17">
        <f t="shared" si="20"/>
        <v>289932000000</v>
      </c>
      <c r="R89" s="83">
        <f>'pbv,der,roa'!F89</f>
        <v>1211247000000</v>
      </c>
      <c r="S89" s="95">
        <f t="shared" si="24"/>
        <v>0.23936653713074213</v>
      </c>
      <c r="T89" s="56">
        <f t="shared" si="34"/>
        <v>289932000000</v>
      </c>
      <c r="U89" s="82">
        <f t="shared" si="25"/>
        <v>32664000000</v>
      </c>
      <c r="V89" s="93">
        <f t="shared" si="26"/>
        <v>257268000000</v>
      </c>
      <c r="W89" s="56">
        <f t="shared" si="27"/>
        <v>257268000000</v>
      </c>
      <c r="X89" s="82">
        <f t="shared" si="28"/>
        <v>289932000000</v>
      </c>
      <c r="Y89" s="95">
        <f t="shared" si="29"/>
        <v>0.88733910020280615</v>
      </c>
      <c r="Z89" s="96">
        <f t="shared" si="30"/>
        <v>8.8761939750183689</v>
      </c>
      <c r="AA89" s="68">
        <f t="shared" si="31"/>
        <v>0.23936653713074213</v>
      </c>
      <c r="AB89" s="97">
        <f t="shared" si="32"/>
        <v>0.88733910020280615</v>
      </c>
      <c r="AC89" s="95">
        <f t="shared" si="33"/>
        <v>10.002899612351918</v>
      </c>
    </row>
    <row r="90" spans="1:29" ht="15.5" x14ac:dyDescent="0.35">
      <c r="A90" s="11"/>
      <c r="B90" s="11"/>
      <c r="C90" s="11"/>
      <c r="D90" s="12">
        <v>2020</v>
      </c>
      <c r="E90" s="86">
        <v>4138000000000</v>
      </c>
      <c r="F90" s="13">
        <v>3716000000000</v>
      </c>
      <c r="G90" s="13">
        <v>23096000000</v>
      </c>
      <c r="H90" s="13">
        <v>13267000000</v>
      </c>
      <c r="I90" s="13"/>
      <c r="J90" s="13">
        <v>53344000000</v>
      </c>
      <c r="K90" s="13">
        <v>21503000000</v>
      </c>
      <c r="L90" s="52">
        <f t="shared" si="21"/>
        <v>3738012000000</v>
      </c>
      <c r="M90" s="91">
        <f t="shared" si="22"/>
        <v>399988000000</v>
      </c>
      <c r="N90" s="17">
        <f t="shared" si="19"/>
        <v>399988000000</v>
      </c>
      <c r="O90" s="92">
        <f t="shared" si="35"/>
        <v>44599000000</v>
      </c>
      <c r="P90" s="103">
        <f t="shared" si="23"/>
        <v>8.9685418955581966</v>
      </c>
      <c r="Q90" s="17">
        <f t="shared" ref="Q90:Q153" si="36">N90</f>
        <v>399988000000</v>
      </c>
      <c r="R90" s="83">
        <f>'pbv,der,roa'!F90</f>
        <v>1356947000000</v>
      </c>
      <c r="S90" s="95">
        <f t="shared" si="24"/>
        <v>0.29477054004319991</v>
      </c>
      <c r="T90" s="56">
        <f t="shared" si="34"/>
        <v>399988000000</v>
      </c>
      <c r="U90" s="82">
        <f t="shared" si="25"/>
        <v>44599000000</v>
      </c>
      <c r="V90" s="93">
        <f t="shared" si="26"/>
        <v>355389000000</v>
      </c>
      <c r="W90" s="56">
        <f t="shared" si="27"/>
        <v>355389000000</v>
      </c>
      <c r="X90" s="82">
        <f t="shared" si="28"/>
        <v>399988000000</v>
      </c>
      <c r="Y90" s="95">
        <f t="shared" si="29"/>
        <v>0.88849915497464926</v>
      </c>
      <c r="Z90" s="96">
        <f t="shared" si="30"/>
        <v>8.9685418955581966</v>
      </c>
      <c r="AA90" s="68">
        <f t="shared" si="31"/>
        <v>0.29477054004319991</v>
      </c>
      <c r="AB90" s="97">
        <f t="shared" si="32"/>
        <v>0.88849915497464926</v>
      </c>
      <c r="AC90" s="95">
        <f t="shared" si="33"/>
        <v>10.151811590576045</v>
      </c>
    </row>
    <row r="91" spans="1:29" ht="15.5" x14ac:dyDescent="0.35">
      <c r="A91" s="11"/>
      <c r="B91" s="11"/>
      <c r="C91" s="11"/>
      <c r="D91" s="12">
        <v>2021</v>
      </c>
      <c r="E91" s="86">
        <v>5237000000000</v>
      </c>
      <c r="F91" s="13">
        <v>4665000000000</v>
      </c>
      <c r="G91" s="13">
        <v>25457000000</v>
      </c>
      <c r="H91" s="13">
        <v>11550000000</v>
      </c>
      <c r="I91" s="13"/>
      <c r="J91" s="13">
        <v>135302000000</v>
      </c>
      <c r="K91" s="13">
        <v>33136000000</v>
      </c>
      <c r="L91" s="54">
        <f t="shared" si="21"/>
        <v>4753259000000</v>
      </c>
      <c r="M91" s="91">
        <f t="shared" si="22"/>
        <v>483741000000</v>
      </c>
      <c r="N91" s="17">
        <f t="shared" si="19"/>
        <v>483741000000</v>
      </c>
      <c r="O91" s="92">
        <f t="shared" si="35"/>
        <v>58593000000</v>
      </c>
      <c r="P91" s="103">
        <f t="shared" si="23"/>
        <v>8.2559520761865759</v>
      </c>
      <c r="Q91" s="17">
        <f t="shared" si="36"/>
        <v>483741000000</v>
      </c>
      <c r="R91" s="83">
        <f>'pbv,der,roa'!F91</f>
        <v>1515552000000</v>
      </c>
      <c r="S91" s="95">
        <f t="shared" si="24"/>
        <v>0.31918469310191933</v>
      </c>
      <c r="T91" s="56">
        <f t="shared" si="34"/>
        <v>483741000000</v>
      </c>
      <c r="U91" s="82">
        <f t="shared" si="25"/>
        <v>58593000000</v>
      </c>
      <c r="V91" s="93">
        <f t="shared" si="26"/>
        <v>425148000000</v>
      </c>
      <c r="W91" s="56">
        <f t="shared" si="27"/>
        <v>425148000000</v>
      </c>
      <c r="X91" s="82">
        <f t="shared" si="28"/>
        <v>483741000000</v>
      </c>
      <c r="Y91" s="95">
        <f t="shared" si="29"/>
        <v>0.87887526589641973</v>
      </c>
      <c r="Z91" s="96">
        <f t="shared" si="30"/>
        <v>8.2559520761865759</v>
      </c>
      <c r="AA91" s="68">
        <f t="shared" si="31"/>
        <v>0.31918469310191933</v>
      </c>
      <c r="AB91" s="97">
        <f t="shared" si="32"/>
        <v>0.87887526589641973</v>
      </c>
      <c r="AC91" s="95">
        <f t="shared" si="33"/>
        <v>9.4540120351849151</v>
      </c>
    </row>
    <row r="92" spans="1:29" ht="15.5" x14ac:dyDescent="0.35">
      <c r="A92" s="11"/>
      <c r="B92" s="11"/>
      <c r="C92" s="11"/>
      <c r="D92" s="12">
        <v>2022</v>
      </c>
      <c r="E92" s="86">
        <v>6918000000000</v>
      </c>
      <c r="F92" s="13">
        <v>6175000000000</v>
      </c>
      <c r="G92" s="13">
        <v>32066000000</v>
      </c>
      <c r="H92" s="13">
        <v>23122000000</v>
      </c>
      <c r="I92" s="13"/>
      <c r="J92" s="13">
        <v>171601000000</v>
      </c>
      <c r="K92" s="13">
        <v>42985000000</v>
      </c>
      <c r="L92" s="54">
        <f t="shared" si="21"/>
        <v>6294672000000</v>
      </c>
      <c r="M92" s="91">
        <f t="shared" si="22"/>
        <v>623328000000</v>
      </c>
      <c r="N92" s="17">
        <f t="shared" si="19"/>
        <v>623328000000</v>
      </c>
      <c r="O92" s="92">
        <f t="shared" si="35"/>
        <v>75051000000</v>
      </c>
      <c r="P92" s="103">
        <f t="shared" si="23"/>
        <v>8.3053923332134154</v>
      </c>
      <c r="Q92" s="17">
        <f t="shared" si="36"/>
        <v>623328000000</v>
      </c>
      <c r="R92" s="83">
        <f>'pbv,der,roa'!F92</f>
        <v>1722573000000</v>
      </c>
      <c r="S92" s="95">
        <f t="shared" si="24"/>
        <v>0.36185868465371279</v>
      </c>
      <c r="T92" s="56">
        <f t="shared" si="34"/>
        <v>623328000000</v>
      </c>
      <c r="U92" s="82">
        <f t="shared" si="25"/>
        <v>75051000000</v>
      </c>
      <c r="V92" s="93">
        <f t="shared" si="26"/>
        <v>548277000000</v>
      </c>
      <c r="W92" s="56">
        <f t="shared" si="27"/>
        <v>548277000000</v>
      </c>
      <c r="X92" s="82">
        <f t="shared" si="28"/>
        <v>623328000000</v>
      </c>
      <c r="Y92" s="95">
        <f t="shared" si="29"/>
        <v>0.87959629601108891</v>
      </c>
      <c r="Z92" s="96">
        <f t="shared" si="30"/>
        <v>8.3053923332134154</v>
      </c>
      <c r="AA92" s="68">
        <f t="shared" si="31"/>
        <v>0.36185868465371279</v>
      </c>
      <c r="AB92" s="97">
        <f t="shared" si="32"/>
        <v>0.87959629601108891</v>
      </c>
      <c r="AC92" s="95">
        <f t="shared" si="33"/>
        <v>9.5468473138782173</v>
      </c>
    </row>
    <row r="93" spans="1:29" ht="15.5" x14ac:dyDescent="0.35">
      <c r="A93" s="11">
        <v>19</v>
      </c>
      <c r="B93" s="11" t="s">
        <v>29</v>
      </c>
      <c r="C93" s="11" t="s">
        <v>30</v>
      </c>
      <c r="D93" s="12">
        <v>2018</v>
      </c>
      <c r="E93" s="86">
        <v>38413000000000</v>
      </c>
      <c r="F93" s="13">
        <v>26147000000000</v>
      </c>
      <c r="G93" s="13"/>
      <c r="H93" s="13">
        <v>4429000000000</v>
      </c>
      <c r="I93" s="13">
        <v>544611000000</v>
      </c>
      <c r="J93" s="13">
        <v>2063000000000</v>
      </c>
      <c r="K93" s="13">
        <v>1032000000000</v>
      </c>
      <c r="L93" s="52">
        <f t="shared" si="21"/>
        <v>31062389000000</v>
      </c>
      <c r="M93" s="91">
        <f t="shared" si="22"/>
        <v>7350611000000</v>
      </c>
      <c r="N93" s="17">
        <f t="shared" si="19"/>
        <v>7350611000000</v>
      </c>
      <c r="O93" s="92">
        <f t="shared" si="35"/>
        <v>1576611000000</v>
      </c>
      <c r="P93" s="103">
        <f t="shared" si="23"/>
        <v>4.6622857508922619</v>
      </c>
      <c r="Q93" s="17">
        <f t="shared" si="36"/>
        <v>7350611000000</v>
      </c>
      <c r="R93" s="83">
        <f>'pbv,der,roa'!F93</f>
        <v>22707200000000</v>
      </c>
      <c r="S93" s="95">
        <f t="shared" si="24"/>
        <v>0.32371278713359641</v>
      </c>
      <c r="T93" s="56">
        <f t="shared" si="34"/>
        <v>7350611000000</v>
      </c>
      <c r="U93" s="82">
        <f t="shared" si="25"/>
        <v>1576611000000</v>
      </c>
      <c r="V93" s="93">
        <f t="shared" si="26"/>
        <v>5774000000000</v>
      </c>
      <c r="W93" s="56">
        <f t="shared" si="27"/>
        <v>5774000000000</v>
      </c>
      <c r="X93" s="82">
        <f t="shared" si="28"/>
        <v>7350611000000</v>
      </c>
      <c r="Y93" s="95">
        <f t="shared" si="29"/>
        <v>0.78551293219026286</v>
      </c>
      <c r="Z93" s="96">
        <f t="shared" si="30"/>
        <v>4.6622857508922619</v>
      </c>
      <c r="AA93" s="68">
        <f t="shared" si="31"/>
        <v>0.32371278713359641</v>
      </c>
      <c r="AB93" s="97">
        <f t="shared" si="32"/>
        <v>0.78551293219026286</v>
      </c>
      <c r="AC93" s="95">
        <f t="shared" si="33"/>
        <v>5.7715114702161205</v>
      </c>
    </row>
    <row r="94" spans="1:29" ht="15.5" x14ac:dyDescent="0.35">
      <c r="A94" s="11"/>
      <c r="B94" s="11"/>
      <c r="C94" s="11"/>
      <c r="D94" s="12">
        <v>2019</v>
      </c>
      <c r="E94" s="86">
        <v>42296000000000</v>
      </c>
      <c r="F94" s="13">
        <v>27892000000000</v>
      </c>
      <c r="G94" s="13"/>
      <c r="H94" s="13">
        <v>5006000000000</v>
      </c>
      <c r="I94" s="13">
        <v>600838000000</v>
      </c>
      <c r="J94" s="13">
        <v>2119000000000</v>
      </c>
      <c r="K94" s="13">
        <v>1053000000000</v>
      </c>
      <c r="L94" s="54">
        <f t="shared" si="21"/>
        <v>33363162000000</v>
      </c>
      <c r="M94" s="91">
        <f t="shared" si="22"/>
        <v>8932838000000</v>
      </c>
      <c r="N94" s="17">
        <f t="shared" si="19"/>
        <v>8932838000000</v>
      </c>
      <c r="O94" s="92">
        <f t="shared" si="35"/>
        <v>1653838000000</v>
      </c>
      <c r="P94" s="103">
        <f t="shared" si="23"/>
        <v>5.4012775132751818</v>
      </c>
      <c r="Q94" s="17">
        <f t="shared" si="36"/>
        <v>8932838000000</v>
      </c>
      <c r="R94" s="83">
        <f>'pbv,der,roa'!F94</f>
        <v>26671100000000</v>
      </c>
      <c r="S94" s="95">
        <f t="shared" si="24"/>
        <v>0.33492574359512733</v>
      </c>
      <c r="T94" s="56">
        <f t="shared" si="34"/>
        <v>8932838000000</v>
      </c>
      <c r="U94" s="82">
        <f t="shared" si="25"/>
        <v>1653838000000</v>
      </c>
      <c r="V94" s="93">
        <f t="shared" si="26"/>
        <v>7279000000000</v>
      </c>
      <c r="W94" s="56">
        <f t="shared" si="27"/>
        <v>7279000000000</v>
      </c>
      <c r="X94" s="82">
        <f t="shared" si="28"/>
        <v>8932838000000</v>
      </c>
      <c r="Y94" s="95">
        <f t="shared" si="29"/>
        <v>0.81485861492170797</v>
      </c>
      <c r="Z94" s="96">
        <f t="shared" si="30"/>
        <v>5.4012775132751818</v>
      </c>
      <c r="AA94" s="68">
        <f t="shared" si="31"/>
        <v>0.33492574359512733</v>
      </c>
      <c r="AB94" s="97">
        <f t="shared" si="32"/>
        <v>0.81485861492170797</v>
      </c>
      <c r="AC94" s="95">
        <f t="shared" si="33"/>
        <v>6.551061871792017</v>
      </c>
    </row>
    <row r="95" spans="1:29" ht="15.5" x14ac:dyDescent="0.35">
      <c r="A95" s="11"/>
      <c r="B95" s="11"/>
      <c r="C95" s="11"/>
      <c r="D95" s="12">
        <v>2020</v>
      </c>
      <c r="E95" s="86">
        <v>46641000000000</v>
      </c>
      <c r="F95" s="13">
        <v>29416000000000</v>
      </c>
      <c r="G95" s="13"/>
      <c r="H95" s="13">
        <v>5549000000000</v>
      </c>
      <c r="I95" s="13">
        <v>606457000000</v>
      </c>
      <c r="J95" s="13">
        <v>2557000000000</v>
      </c>
      <c r="K95" s="13">
        <v>1240000000000</v>
      </c>
      <c r="L95" s="54">
        <f t="shared" si="21"/>
        <v>35675543000000</v>
      </c>
      <c r="M95" s="91">
        <f t="shared" si="22"/>
        <v>10965457000000</v>
      </c>
      <c r="N95" s="17">
        <f t="shared" si="19"/>
        <v>10965457000000</v>
      </c>
      <c r="O95" s="92">
        <f t="shared" si="35"/>
        <v>1846457000000</v>
      </c>
      <c r="P95" s="103">
        <f t="shared" si="23"/>
        <v>5.9386473662803958</v>
      </c>
      <c r="Q95" s="17">
        <f t="shared" si="36"/>
        <v>10965457000000</v>
      </c>
      <c r="R95" s="83">
        <f>'pbv,der,roa'!F95</f>
        <v>50318053000000</v>
      </c>
      <c r="S95" s="95">
        <f t="shared" si="24"/>
        <v>0.21792291923536866</v>
      </c>
      <c r="T95" s="56">
        <f t="shared" si="34"/>
        <v>10965457000000</v>
      </c>
      <c r="U95" s="82">
        <f t="shared" si="25"/>
        <v>1846457000000</v>
      </c>
      <c r="V95" s="93">
        <f t="shared" si="26"/>
        <v>9119000000000</v>
      </c>
      <c r="W95" s="56">
        <f t="shared" si="27"/>
        <v>9119000000000</v>
      </c>
      <c r="X95" s="82">
        <f t="shared" si="28"/>
        <v>10965457000000</v>
      </c>
      <c r="Y95" s="95">
        <f t="shared" si="29"/>
        <v>0.83161148687191055</v>
      </c>
      <c r="Z95" s="96">
        <f t="shared" si="30"/>
        <v>5.9386473662803958</v>
      </c>
      <c r="AA95" s="68">
        <f t="shared" si="31"/>
        <v>0.21792291923536866</v>
      </c>
      <c r="AB95" s="97">
        <f t="shared" si="32"/>
        <v>0.83161148687191055</v>
      </c>
      <c r="AC95" s="95">
        <f t="shared" si="33"/>
        <v>6.9881817723876747</v>
      </c>
    </row>
    <row r="96" spans="1:29" ht="15.5" x14ac:dyDescent="0.35">
      <c r="A96" s="11"/>
      <c r="B96" s="11"/>
      <c r="C96" s="11"/>
      <c r="D96" s="12">
        <v>2021</v>
      </c>
      <c r="E96" s="86">
        <v>56803000000000</v>
      </c>
      <c r="F96" s="13">
        <v>36516000000000</v>
      </c>
      <c r="G96" s="13"/>
      <c r="H96" s="13">
        <v>6264000000000</v>
      </c>
      <c r="I96" s="13">
        <v>788963000000</v>
      </c>
      <c r="J96" s="13">
        <v>2472000000000</v>
      </c>
      <c r="K96" s="13">
        <v>1372000000000</v>
      </c>
      <c r="L96" s="52">
        <f t="shared" si="21"/>
        <v>43091037000000</v>
      </c>
      <c r="M96" s="91">
        <f t="shared" si="22"/>
        <v>13711963000000</v>
      </c>
      <c r="N96" s="48">
        <f t="shared" si="19"/>
        <v>13711963000000</v>
      </c>
      <c r="O96" s="92">
        <f t="shared" si="35"/>
        <v>2160963000000</v>
      </c>
      <c r="P96" s="103">
        <f t="shared" si="23"/>
        <v>6.3453020713450439</v>
      </c>
      <c r="Q96" s="17">
        <f t="shared" si="36"/>
        <v>13711963000000</v>
      </c>
      <c r="R96" s="83">
        <f>'pbv,der,roa'!F96</f>
        <v>54723863000000</v>
      </c>
      <c r="S96" s="95">
        <f t="shared" si="24"/>
        <v>0.25056643022441599</v>
      </c>
      <c r="T96" s="56">
        <f t="shared" si="34"/>
        <v>13711963000000</v>
      </c>
      <c r="U96" s="82">
        <f t="shared" si="25"/>
        <v>2160963000000</v>
      </c>
      <c r="V96" s="93">
        <f t="shared" si="26"/>
        <v>11551000000000</v>
      </c>
      <c r="W96" s="56">
        <f t="shared" si="27"/>
        <v>11551000000000</v>
      </c>
      <c r="X96" s="82">
        <f t="shared" si="28"/>
        <v>13711963000000</v>
      </c>
      <c r="Y96" s="95">
        <f t="shared" si="29"/>
        <v>0.8424030899149888</v>
      </c>
      <c r="Z96" s="96">
        <f t="shared" si="30"/>
        <v>6.3453020713450439</v>
      </c>
      <c r="AA96" s="68">
        <f t="shared" si="31"/>
        <v>0.25056643022441599</v>
      </c>
      <c r="AB96" s="97">
        <f t="shared" si="32"/>
        <v>0.8424030899149888</v>
      </c>
      <c r="AC96" s="95">
        <f t="shared" si="33"/>
        <v>7.4382715914844493</v>
      </c>
    </row>
    <row r="97" spans="1:29" ht="15.5" x14ac:dyDescent="0.35">
      <c r="A97" s="11"/>
      <c r="B97" s="11"/>
      <c r="C97" s="11"/>
      <c r="D97" s="12">
        <v>2022</v>
      </c>
      <c r="E97" s="86">
        <v>64797000000000</v>
      </c>
      <c r="F97" s="13">
        <v>43005000000000</v>
      </c>
      <c r="G97" s="13"/>
      <c r="H97" s="13">
        <v>6992000000000</v>
      </c>
      <c r="I97" s="13">
        <v>801064000000</v>
      </c>
      <c r="J97" s="13">
        <v>2385000000000</v>
      </c>
      <c r="K97" s="13">
        <v>1281000000000</v>
      </c>
      <c r="L97" s="54">
        <f t="shared" si="21"/>
        <v>50299936000000</v>
      </c>
      <c r="M97" s="91">
        <f t="shared" si="22"/>
        <v>14497064000000</v>
      </c>
      <c r="N97" s="17">
        <f t="shared" si="19"/>
        <v>14497064000000</v>
      </c>
      <c r="O97" s="92">
        <f t="shared" si="35"/>
        <v>2082064000000</v>
      </c>
      <c r="P97" s="103">
        <f t="shared" si="23"/>
        <v>6.9628330349115108</v>
      </c>
      <c r="Q97" s="17">
        <f t="shared" si="36"/>
        <v>14497064000000</v>
      </c>
      <c r="R97" s="83">
        <f>'pbv,der,roa'!F97</f>
        <v>57473007000000</v>
      </c>
      <c r="S97" s="95">
        <f t="shared" si="24"/>
        <v>0.25224126519080514</v>
      </c>
      <c r="T97" s="56">
        <f t="shared" si="34"/>
        <v>14497064000000</v>
      </c>
      <c r="U97" s="82">
        <f t="shared" si="25"/>
        <v>2082064000000</v>
      </c>
      <c r="V97" s="93">
        <f t="shared" si="26"/>
        <v>12415000000000</v>
      </c>
      <c r="W97" s="56">
        <f t="shared" si="27"/>
        <v>12415000000000</v>
      </c>
      <c r="X97" s="82">
        <f t="shared" si="28"/>
        <v>14497064000000</v>
      </c>
      <c r="Y97" s="95">
        <f t="shared" si="29"/>
        <v>0.85638029879705302</v>
      </c>
      <c r="Z97" s="96">
        <f t="shared" si="30"/>
        <v>6.9628330349115108</v>
      </c>
      <c r="AA97" s="68">
        <f t="shared" si="31"/>
        <v>0.25224126519080514</v>
      </c>
      <c r="AB97" s="97">
        <f t="shared" si="32"/>
        <v>0.85638029879705302</v>
      </c>
      <c r="AC97" s="95">
        <f t="shared" si="33"/>
        <v>8.0714545988993684</v>
      </c>
    </row>
    <row r="98" spans="1:29" ht="15.5" x14ac:dyDescent="0.35">
      <c r="A98" s="11">
        <v>20</v>
      </c>
      <c r="B98" s="11" t="s">
        <v>31</v>
      </c>
      <c r="C98" s="11" t="s">
        <v>32</v>
      </c>
      <c r="D98" s="12">
        <v>2018</v>
      </c>
      <c r="E98" s="86">
        <v>73394000000000</v>
      </c>
      <c r="F98" s="13">
        <v>53182000000000</v>
      </c>
      <c r="G98" s="13"/>
      <c r="H98" s="13">
        <v>7817000000000</v>
      </c>
      <c r="I98" s="13">
        <v>1428000000000</v>
      </c>
      <c r="J98" s="13">
        <v>4466000000000</v>
      </c>
      <c r="K98" s="13">
        <v>2637000000000</v>
      </c>
      <c r="L98" s="54">
        <f t="shared" si="21"/>
        <v>61400000000000</v>
      </c>
      <c r="M98" s="91">
        <f t="shared" si="22"/>
        <v>11994000000000</v>
      </c>
      <c r="N98" s="17">
        <f t="shared" si="19"/>
        <v>11994000000000</v>
      </c>
      <c r="O98" s="92">
        <f t="shared" si="35"/>
        <v>4065000000000</v>
      </c>
      <c r="P98" s="103">
        <f t="shared" si="23"/>
        <v>2.9505535055350554</v>
      </c>
      <c r="Q98" s="17">
        <f t="shared" si="36"/>
        <v>11994000000000</v>
      </c>
      <c r="R98" s="83">
        <f>'pbv,der,roa'!F98</f>
        <v>49916800000000</v>
      </c>
      <c r="S98" s="95">
        <f t="shared" si="24"/>
        <v>0.24027982562984807</v>
      </c>
      <c r="T98" s="56">
        <f t="shared" si="34"/>
        <v>11994000000000</v>
      </c>
      <c r="U98" s="82">
        <f t="shared" si="25"/>
        <v>4065000000000</v>
      </c>
      <c r="V98" s="93">
        <f t="shared" si="26"/>
        <v>7929000000000</v>
      </c>
      <c r="W98" s="56">
        <f t="shared" si="27"/>
        <v>7929000000000</v>
      </c>
      <c r="X98" s="82">
        <f t="shared" si="28"/>
        <v>11994000000000</v>
      </c>
      <c r="Y98" s="95">
        <f t="shared" si="29"/>
        <v>0.66108054027013508</v>
      </c>
      <c r="Z98" s="96">
        <f t="shared" si="30"/>
        <v>2.9505535055350554</v>
      </c>
      <c r="AA98" s="68">
        <f t="shared" si="31"/>
        <v>0.24027982562984807</v>
      </c>
      <c r="AB98" s="97">
        <f t="shared" si="32"/>
        <v>0.66108054027013508</v>
      </c>
      <c r="AC98" s="95">
        <f t="shared" si="33"/>
        <v>3.8519138714350385</v>
      </c>
    </row>
    <row r="99" spans="1:29" ht="15.5" x14ac:dyDescent="0.35">
      <c r="A99" s="11"/>
      <c r="B99" s="11"/>
      <c r="C99" s="11"/>
      <c r="D99" s="12">
        <v>2019</v>
      </c>
      <c r="E99" s="86">
        <v>76593000000000</v>
      </c>
      <c r="F99" s="13">
        <v>53876000000000</v>
      </c>
      <c r="G99" s="13"/>
      <c r="H99" s="13">
        <v>8489000000000</v>
      </c>
      <c r="I99" s="13">
        <v>1608000000000</v>
      </c>
      <c r="J99" s="13">
        <v>4697000000000</v>
      </c>
      <c r="K99" s="13">
        <v>2816000000000</v>
      </c>
      <c r="L99" s="52">
        <f t="shared" si="21"/>
        <v>62638000000000</v>
      </c>
      <c r="M99" s="91">
        <f t="shared" si="22"/>
        <v>13955000000000</v>
      </c>
      <c r="N99" s="17">
        <f t="shared" ref="N99:N130" si="37">M99</f>
        <v>13955000000000</v>
      </c>
      <c r="O99" s="92">
        <f t="shared" si="35"/>
        <v>4424000000000</v>
      </c>
      <c r="P99" s="103">
        <f t="shared" si="23"/>
        <v>3.1543851717902349</v>
      </c>
      <c r="Q99" s="17">
        <f t="shared" si="36"/>
        <v>13955000000000</v>
      </c>
      <c r="R99" s="83">
        <f>'pbv,der,roa'!F99</f>
        <v>54202500000000</v>
      </c>
      <c r="S99" s="95">
        <f t="shared" si="24"/>
        <v>0.25746044924127115</v>
      </c>
      <c r="T99" s="56">
        <f t="shared" si="34"/>
        <v>13955000000000</v>
      </c>
      <c r="U99" s="82">
        <f t="shared" si="25"/>
        <v>4424000000000</v>
      </c>
      <c r="V99" s="93">
        <f t="shared" si="26"/>
        <v>9531000000000</v>
      </c>
      <c r="W99" s="56">
        <f t="shared" si="27"/>
        <v>9531000000000</v>
      </c>
      <c r="X99" s="82">
        <f t="shared" si="28"/>
        <v>13955000000000</v>
      </c>
      <c r="Y99" s="95">
        <f t="shared" si="29"/>
        <v>0.68298101039054104</v>
      </c>
      <c r="Z99" s="96">
        <f t="shared" si="30"/>
        <v>3.1543851717902349</v>
      </c>
      <c r="AA99" s="68">
        <f t="shared" si="31"/>
        <v>0.25746044924127115</v>
      </c>
      <c r="AB99" s="97">
        <f t="shared" si="32"/>
        <v>0.68298101039054104</v>
      </c>
      <c r="AC99" s="95">
        <f t="shared" si="33"/>
        <v>4.0948266314220474</v>
      </c>
    </row>
    <row r="100" spans="1:29" ht="15.5" x14ac:dyDescent="0.35">
      <c r="A100" s="11"/>
      <c r="B100" s="11"/>
      <c r="C100" s="11"/>
      <c r="D100" s="12">
        <v>2020</v>
      </c>
      <c r="E100" s="86">
        <v>81731000000000</v>
      </c>
      <c r="F100" s="13">
        <v>54979000000000</v>
      </c>
      <c r="G100" s="13"/>
      <c r="H100" s="13">
        <v>9007000000000</v>
      </c>
      <c r="I100" s="13">
        <v>1604000000000</v>
      </c>
      <c r="J100" s="13">
        <v>5087000000000</v>
      </c>
      <c r="K100" s="13">
        <v>2934000000000</v>
      </c>
      <c r="L100" s="54">
        <f t="shared" si="21"/>
        <v>64535000000000</v>
      </c>
      <c r="M100" s="91">
        <f t="shared" si="22"/>
        <v>17196000000000</v>
      </c>
      <c r="N100" s="17">
        <f t="shared" si="37"/>
        <v>17196000000000</v>
      </c>
      <c r="O100" s="92">
        <f t="shared" si="35"/>
        <v>4538000000000</v>
      </c>
      <c r="P100" s="103">
        <f t="shared" si="23"/>
        <v>3.7893345085940942</v>
      </c>
      <c r="Q100" s="17">
        <f t="shared" si="36"/>
        <v>17196000000000</v>
      </c>
      <c r="R100" s="83">
        <f>'pbv,der,roa'!F100</f>
        <v>79138000000000</v>
      </c>
      <c r="S100" s="95">
        <f t="shared" si="24"/>
        <v>0.21729131390735171</v>
      </c>
      <c r="T100" s="56">
        <f t="shared" si="34"/>
        <v>17196000000000</v>
      </c>
      <c r="U100" s="82">
        <f t="shared" si="25"/>
        <v>4538000000000</v>
      </c>
      <c r="V100" s="93">
        <f t="shared" si="26"/>
        <v>12658000000000</v>
      </c>
      <c r="W100" s="56">
        <f t="shared" si="27"/>
        <v>12658000000000</v>
      </c>
      <c r="X100" s="82">
        <f t="shared" si="28"/>
        <v>17196000000000</v>
      </c>
      <c r="Y100" s="95">
        <f t="shared" si="29"/>
        <v>0.73610141893463599</v>
      </c>
      <c r="Z100" s="96">
        <f t="shared" si="30"/>
        <v>3.7893345085940942</v>
      </c>
      <c r="AA100" s="68">
        <f t="shared" si="31"/>
        <v>0.21729131390735171</v>
      </c>
      <c r="AB100" s="97">
        <f t="shared" si="32"/>
        <v>0.73610141893463599</v>
      </c>
      <c r="AC100" s="95">
        <f t="shared" si="33"/>
        <v>4.7427272414360822</v>
      </c>
    </row>
    <row r="101" spans="1:29" ht="15.5" x14ac:dyDescent="0.35">
      <c r="A101" s="11"/>
      <c r="B101" s="11"/>
      <c r="C101" s="11"/>
      <c r="D101" s="12">
        <v>2021</v>
      </c>
      <c r="E101" s="86">
        <v>99345000000000</v>
      </c>
      <c r="F101" s="13">
        <v>66871000000000</v>
      </c>
      <c r="G101" s="13"/>
      <c r="H101" s="13">
        <v>10047000000000</v>
      </c>
      <c r="I101" s="13">
        <v>1771000000000</v>
      </c>
      <c r="J101" s="13">
        <v>5294000000000</v>
      </c>
      <c r="K101" s="13">
        <v>3287000000000</v>
      </c>
      <c r="L101" s="54">
        <f t="shared" si="21"/>
        <v>77154000000000</v>
      </c>
      <c r="M101" s="91">
        <f t="shared" si="22"/>
        <v>22191000000000</v>
      </c>
      <c r="N101" s="17">
        <f t="shared" si="37"/>
        <v>22191000000000</v>
      </c>
      <c r="O101" s="92">
        <f t="shared" si="35"/>
        <v>5058000000000</v>
      </c>
      <c r="P101" s="103">
        <f t="shared" si="23"/>
        <v>4.3873072360616847</v>
      </c>
      <c r="Q101" s="17">
        <f t="shared" si="36"/>
        <v>22191000000000</v>
      </c>
      <c r="R101" s="83">
        <f>'pbv,der,roa'!F101</f>
        <v>86632100000000</v>
      </c>
      <c r="S101" s="95">
        <f t="shared" si="24"/>
        <v>0.25615216530593166</v>
      </c>
      <c r="T101" s="56">
        <f t="shared" si="34"/>
        <v>22191000000000</v>
      </c>
      <c r="U101" s="82">
        <f t="shared" si="25"/>
        <v>5058000000000</v>
      </c>
      <c r="V101" s="93">
        <f t="shared" si="26"/>
        <v>17133000000000</v>
      </c>
      <c r="W101" s="56">
        <f t="shared" si="27"/>
        <v>17133000000000</v>
      </c>
      <c r="X101" s="82">
        <f t="shared" si="28"/>
        <v>22191000000000</v>
      </c>
      <c r="Y101" s="95">
        <f t="shared" si="29"/>
        <v>0.7720697580100041</v>
      </c>
      <c r="Z101" s="96">
        <f t="shared" si="30"/>
        <v>4.3873072360616847</v>
      </c>
      <c r="AA101" s="68">
        <f t="shared" si="31"/>
        <v>0.25615216530593166</v>
      </c>
      <c r="AB101" s="97">
        <f t="shared" si="32"/>
        <v>0.7720697580100041</v>
      </c>
      <c r="AC101" s="95">
        <f t="shared" si="33"/>
        <v>5.4155291593776207</v>
      </c>
    </row>
    <row r="102" spans="1:29" ht="15.5" x14ac:dyDescent="0.35">
      <c r="A102" s="11"/>
      <c r="B102" s="11"/>
      <c r="C102" s="11"/>
      <c r="D102" s="12">
        <v>2022</v>
      </c>
      <c r="E102" s="86">
        <v>110830000000000</v>
      </c>
      <c r="F102" s="13">
        <v>76858000000000</v>
      </c>
      <c r="G102" s="13"/>
      <c r="H102" s="13">
        <v>10640000000000</v>
      </c>
      <c r="I102" s="13">
        <v>1811000000000</v>
      </c>
      <c r="J102" s="13">
        <v>4648000000000</v>
      </c>
      <c r="K102" s="13">
        <v>2899000000000</v>
      </c>
      <c r="L102" s="52">
        <f t="shared" si="21"/>
        <v>87436000000000</v>
      </c>
      <c r="M102" s="91">
        <f t="shared" si="22"/>
        <v>23394000000000</v>
      </c>
      <c r="N102" s="17">
        <f t="shared" si="37"/>
        <v>23394000000000</v>
      </c>
      <c r="O102" s="92">
        <f t="shared" si="35"/>
        <v>4710000000000</v>
      </c>
      <c r="P102" s="103">
        <f t="shared" si="23"/>
        <v>4.9668789808917193</v>
      </c>
      <c r="Q102" s="17">
        <f t="shared" si="36"/>
        <v>23394000000000</v>
      </c>
      <c r="R102" s="83">
        <f>'pbv,der,roa'!F102</f>
        <v>93623038000000</v>
      </c>
      <c r="S102" s="95">
        <f t="shared" si="24"/>
        <v>0.24987439523165228</v>
      </c>
      <c r="T102" s="56">
        <f t="shared" si="34"/>
        <v>23394000000000</v>
      </c>
      <c r="U102" s="82">
        <f t="shared" si="25"/>
        <v>4710000000000</v>
      </c>
      <c r="V102" s="93">
        <f t="shared" si="26"/>
        <v>18684000000000</v>
      </c>
      <c r="W102" s="56">
        <f t="shared" si="27"/>
        <v>18684000000000</v>
      </c>
      <c r="X102" s="82">
        <f t="shared" si="28"/>
        <v>23394000000000</v>
      </c>
      <c r="Y102" s="95">
        <f t="shared" si="29"/>
        <v>0.79866632469864063</v>
      </c>
      <c r="Z102" s="96">
        <f t="shared" si="30"/>
        <v>4.9668789808917193</v>
      </c>
      <c r="AA102" s="68">
        <f t="shared" si="31"/>
        <v>0.24987439523165228</v>
      </c>
      <c r="AB102" s="97">
        <f t="shared" si="32"/>
        <v>0.79866632469864063</v>
      </c>
      <c r="AC102" s="95">
        <f t="shared" si="33"/>
        <v>6.0154197008220116</v>
      </c>
    </row>
    <row r="103" spans="1:29" ht="15.5" x14ac:dyDescent="0.35">
      <c r="A103" s="11">
        <v>21</v>
      </c>
      <c r="B103" s="11" t="s">
        <v>60</v>
      </c>
      <c r="C103" s="11" t="s">
        <v>59</v>
      </c>
      <c r="D103" s="12">
        <v>2018</v>
      </c>
      <c r="E103" s="86">
        <v>839000000000</v>
      </c>
      <c r="F103" s="13">
        <v>748987000000</v>
      </c>
      <c r="G103" s="13">
        <v>49644000000</v>
      </c>
      <c r="H103" s="13">
        <v>8909000000</v>
      </c>
      <c r="I103" s="13"/>
      <c r="J103" s="13">
        <v>14066000000</v>
      </c>
      <c r="K103" s="13">
        <v>4473000000</v>
      </c>
      <c r="L103" s="54">
        <f t="shared" si="21"/>
        <v>717845000000</v>
      </c>
      <c r="M103" s="91">
        <f t="shared" si="22"/>
        <v>121155000000</v>
      </c>
      <c r="N103" s="17">
        <f t="shared" si="37"/>
        <v>121155000000</v>
      </c>
      <c r="O103" s="92">
        <f t="shared" si="35"/>
        <v>54117000000</v>
      </c>
      <c r="P103" s="103">
        <f t="shared" si="23"/>
        <v>2.2387604634403235</v>
      </c>
      <c r="Q103" s="17">
        <f t="shared" si="36"/>
        <v>121155000000</v>
      </c>
      <c r="R103" s="83">
        <f>'pbv,der,roa'!F103</f>
        <v>349000000000</v>
      </c>
      <c r="S103" s="95">
        <f t="shared" si="24"/>
        <v>0.34714899713467051</v>
      </c>
      <c r="T103" s="56">
        <f t="shared" si="34"/>
        <v>121155000000</v>
      </c>
      <c r="U103" s="82">
        <f t="shared" si="25"/>
        <v>54117000000</v>
      </c>
      <c r="V103" s="93">
        <f t="shared" si="26"/>
        <v>67038000000</v>
      </c>
      <c r="W103" s="56">
        <f t="shared" si="27"/>
        <v>67038000000</v>
      </c>
      <c r="X103" s="82">
        <f t="shared" si="28"/>
        <v>121155000000</v>
      </c>
      <c r="Y103" s="95">
        <f t="shared" si="29"/>
        <v>0.5533242540547233</v>
      </c>
      <c r="Z103" s="96">
        <f t="shared" si="30"/>
        <v>2.2387604634403235</v>
      </c>
      <c r="AA103" s="68">
        <f t="shared" si="31"/>
        <v>0.34714899713467051</v>
      </c>
      <c r="AB103" s="97">
        <f t="shared" si="32"/>
        <v>0.5533242540547233</v>
      </c>
      <c r="AC103" s="95">
        <f t="shared" si="33"/>
        <v>3.1392337146297176</v>
      </c>
    </row>
    <row r="104" spans="1:29" ht="15.5" x14ac:dyDescent="0.35">
      <c r="A104" s="11"/>
      <c r="B104" s="11"/>
      <c r="C104" s="11"/>
      <c r="D104" s="12">
        <v>2019</v>
      </c>
      <c r="E104" s="86">
        <v>767000000000</v>
      </c>
      <c r="F104" s="13">
        <v>700418000000</v>
      </c>
      <c r="G104" s="13">
        <v>51564000000</v>
      </c>
      <c r="H104" s="13">
        <v>7653000000</v>
      </c>
      <c r="I104" s="13"/>
      <c r="J104" s="13">
        <v>14291000000</v>
      </c>
      <c r="K104" s="13">
        <v>4850000000</v>
      </c>
      <c r="L104" s="54">
        <f t="shared" si="21"/>
        <v>665948000000</v>
      </c>
      <c r="M104" s="91">
        <f t="shared" si="22"/>
        <v>101052000000</v>
      </c>
      <c r="N104" s="17">
        <f t="shared" si="37"/>
        <v>101052000000</v>
      </c>
      <c r="O104" s="92">
        <f t="shared" si="35"/>
        <v>56414000000</v>
      </c>
      <c r="P104" s="103">
        <f t="shared" si="23"/>
        <v>1.7912574892757116</v>
      </c>
      <c r="Q104" s="17">
        <f t="shared" si="36"/>
        <v>101052000000</v>
      </c>
      <c r="R104" s="83">
        <f>'pbv,der,roa'!F104</f>
        <v>368000000000</v>
      </c>
      <c r="S104" s="95">
        <f t="shared" si="24"/>
        <v>0.27459782608695654</v>
      </c>
      <c r="T104" s="56">
        <f t="shared" si="34"/>
        <v>101052000000</v>
      </c>
      <c r="U104" s="82">
        <f t="shared" si="25"/>
        <v>56414000000</v>
      </c>
      <c r="V104" s="93">
        <f t="shared" si="26"/>
        <v>44638000000</v>
      </c>
      <c r="W104" s="56">
        <f t="shared" si="27"/>
        <v>44638000000</v>
      </c>
      <c r="X104" s="82">
        <f t="shared" si="28"/>
        <v>101052000000</v>
      </c>
      <c r="Y104" s="95">
        <f t="shared" si="29"/>
        <v>0.44173296916439059</v>
      </c>
      <c r="Z104" s="96">
        <f t="shared" si="30"/>
        <v>1.7912574892757116</v>
      </c>
      <c r="AA104" s="68">
        <f t="shared" si="31"/>
        <v>0.27459782608695654</v>
      </c>
      <c r="AB104" s="97">
        <f t="shared" si="32"/>
        <v>0.44173296916439059</v>
      </c>
      <c r="AC104" s="95">
        <f t="shared" si="33"/>
        <v>2.5075882845270585</v>
      </c>
    </row>
    <row r="105" spans="1:29" ht="15.5" x14ac:dyDescent="0.35">
      <c r="A105" s="11"/>
      <c r="B105" s="11"/>
      <c r="C105" s="11"/>
      <c r="D105" s="12">
        <v>2020</v>
      </c>
      <c r="E105" s="86">
        <v>589000000000</v>
      </c>
      <c r="F105" s="13">
        <v>532296000000</v>
      </c>
      <c r="G105" s="13">
        <v>58712000000</v>
      </c>
      <c r="H105" s="13">
        <v>5807000000</v>
      </c>
      <c r="I105" s="13"/>
      <c r="J105" s="13">
        <v>15637000000</v>
      </c>
      <c r="K105" s="13">
        <v>5512000000</v>
      </c>
      <c r="L105" s="52">
        <f t="shared" si="21"/>
        <v>489516000000</v>
      </c>
      <c r="M105" s="91">
        <f t="shared" si="22"/>
        <v>99484000000</v>
      </c>
      <c r="N105" s="17">
        <f t="shared" si="37"/>
        <v>99484000000</v>
      </c>
      <c r="O105" s="92">
        <f t="shared" si="35"/>
        <v>64224000000</v>
      </c>
      <c r="P105" s="103">
        <f t="shared" si="23"/>
        <v>1.5490159441953164</v>
      </c>
      <c r="Q105" s="17">
        <f t="shared" si="36"/>
        <v>99484000000</v>
      </c>
      <c r="R105" s="83">
        <f>'pbv,der,roa'!F105</f>
        <v>377000000000</v>
      </c>
      <c r="S105" s="95">
        <f t="shared" si="24"/>
        <v>0.26388328912466841</v>
      </c>
      <c r="T105" s="56">
        <f t="shared" si="34"/>
        <v>99484000000</v>
      </c>
      <c r="U105" s="82">
        <f t="shared" si="25"/>
        <v>64224000000</v>
      </c>
      <c r="V105" s="93">
        <f t="shared" si="26"/>
        <v>35260000000</v>
      </c>
      <c r="W105" s="56">
        <f t="shared" si="27"/>
        <v>35260000000</v>
      </c>
      <c r="X105" s="82">
        <f t="shared" si="28"/>
        <v>99484000000</v>
      </c>
      <c r="Y105" s="95">
        <f t="shared" si="29"/>
        <v>0.35442885288086529</v>
      </c>
      <c r="Z105" s="96">
        <f t="shared" si="30"/>
        <v>1.5490159441953164</v>
      </c>
      <c r="AA105" s="68">
        <f t="shared" si="31"/>
        <v>0.26388328912466841</v>
      </c>
      <c r="AB105" s="97">
        <f t="shared" si="32"/>
        <v>0.35442885288086529</v>
      </c>
      <c r="AC105" s="95">
        <f t="shared" si="33"/>
        <v>2.1673280862008504</v>
      </c>
    </row>
    <row r="106" spans="1:29" ht="15.5" x14ac:dyDescent="0.35">
      <c r="A106" s="11"/>
      <c r="B106" s="11"/>
      <c r="C106" s="11"/>
      <c r="D106" s="12">
        <v>2021</v>
      </c>
      <c r="E106" s="86">
        <v>884000000000</v>
      </c>
      <c r="F106" s="13">
        <v>696094000000</v>
      </c>
      <c r="G106" s="13">
        <v>62741000000</v>
      </c>
      <c r="H106" s="13">
        <v>6992000000</v>
      </c>
      <c r="I106" s="13"/>
      <c r="J106" s="13">
        <v>16321000000</v>
      </c>
      <c r="K106" s="13">
        <v>5487000000</v>
      </c>
      <c r="L106" s="54">
        <f t="shared" si="21"/>
        <v>651179000000</v>
      </c>
      <c r="M106" s="91">
        <f t="shared" si="22"/>
        <v>232821000000</v>
      </c>
      <c r="N106" s="17">
        <f t="shared" si="37"/>
        <v>232821000000</v>
      </c>
      <c r="O106" s="92">
        <f t="shared" si="35"/>
        <v>68228000000</v>
      </c>
      <c r="P106" s="103">
        <f t="shared" si="23"/>
        <v>3.412396669988861</v>
      </c>
      <c r="Q106" s="17">
        <f t="shared" si="36"/>
        <v>232821000000</v>
      </c>
      <c r="R106" s="83">
        <f>'pbv,der,roa'!F106</f>
        <v>464000000000</v>
      </c>
      <c r="S106" s="95">
        <f t="shared" si="24"/>
        <v>0.50176939655172415</v>
      </c>
      <c r="T106" s="56">
        <f t="shared" si="34"/>
        <v>232821000000</v>
      </c>
      <c r="U106" s="82">
        <f t="shared" si="25"/>
        <v>68228000000</v>
      </c>
      <c r="V106" s="93">
        <f t="shared" si="26"/>
        <v>164593000000</v>
      </c>
      <c r="W106" s="56">
        <f t="shared" si="27"/>
        <v>164593000000</v>
      </c>
      <c r="X106" s="82">
        <f t="shared" si="28"/>
        <v>232821000000</v>
      </c>
      <c r="Y106" s="95">
        <f t="shared" si="29"/>
        <v>0.70695083347292553</v>
      </c>
      <c r="Z106" s="96">
        <f t="shared" si="30"/>
        <v>3.412396669988861</v>
      </c>
      <c r="AA106" s="68">
        <f t="shared" si="31"/>
        <v>0.50176939655172415</v>
      </c>
      <c r="AB106" s="97">
        <f t="shared" si="32"/>
        <v>0.70695083347292553</v>
      </c>
      <c r="AC106" s="95">
        <f t="shared" si="33"/>
        <v>4.6211169000135106</v>
      </c>
    </row>
    <row r="107" spans="1:29" ht="15.5" x14ac:dyDescent="0.35">
      <c r="A107" s="11"/>
      <c r="B107" s="11"/>
      <c r="C107" s="11"/>
      <c r="D107" s="12">
        <v>2022</v>
      </c>
      <c r="E107" s="86">
        <v>936000000000</v>
      </c>
      <c r="F107" s="13">
        <v>805418000000</v>
      </c>
      <c r="G107" s="13">
        <v>57169000000</v>
      </c>
      <c r="H107" s="13">
        <v>6020000000</v>
      </c>
      <c r="I107" s="13"/>
      <c r="J107" s="13">
        <v>17198000000</v>
      </c>
      <c r="K107" s="13">
        <v>6061000000</v>
      </c>
      <c r="L107" s="54">
        <f t="shared" si="21"/>
        <v>765406000000</v>
      </c>
      <c r="M107" s="91">
        <f t="shared" si="22"/>
        <v>170594000000</v>
      </c>
      <c r="N107" s="17">
        <f t="shared" si="37"/>
        <v>170594000000</v>
      </c>
      <c r="O107" s="92">
        <f t="shared" si="35"/>
        <v>63230000000</v>
      </c>
      <c r="P107" s="103">
        <f t="shared" si="23"/>
        <v>2.6979914597501184</v>
      </c>
      <c r="Q107" s="17">
        <f t="shared" si="36"/>
        <v>170594000000</v>
      </c>
      <c r="R107" s="83">
        <f>'pbv,der,roa'!F107</f>
        <v>465000000000</v>
      </c>
      <c r="S107" s="95">
        <f t="shared" si="24"/>
        <v>0.36686881720430109</v>
      </c>
      <c r="T107" s="56">
        <f t="shared" si="34"/>
        <v>170594000000</v>
      </c>
      <c r="U107" s="82">
        <f t="shared" si="25"/>
        <v>63230000000</v>
      </c>
      <c r="V107" s="93">
        <f t="shared" si="26"/>
        <v>107364000000</v>
      </c>
      <c r="W107" s="56">
        <f t="shared" si="27"/>
        <v>107364000000</v>
      </c>
      <c r="X107" s="82">
        <f t="shared" si="28"/>
        <v>170594000000</v>
      </c>
      <c r="Y107" s="95">
        <f t="shared" si="29"/>
        <v>0.62935390459218965</v>
      </c>
      <c r="Z107" s="96">
        <f t="shared" si="30"/>
        <v>2.6979914597501184</v>
      </c>
      <c r="AA107" s="68">
        <f t="shared" si="31"/>
        <v>0.36686881720430109</v>
      </c>
      <c r="AB107" s="97">
        <f t="shared" si="32"/>
        <v>0.62935390459218965</v>
      </c>
      <c r="AC107" s="95">
        <f t="shared" si="33"/>
        <v>3.6942141815466094</v>
      </c>
    </row>
    <row r="108" spans="1:29" ht="15.5" x14ac:dyDescent="0.35">
      <c r="A108" s="11">
        <v>22</v>
      </c>
      <c r="B108" s="11" t="s">
        <v>61</v>
      </c>
      <c r="C108" s="11" t="s">
        <v>62</v>
      </c>
      <c r="D108" s="12">
        <v>2018</v>
      </c>
      <c r="E108" s="86">
        <v>2400000000000</v>
      </c>
      <c r="F108" s="13">
        <v>2037000000000</v>
      </c>
      <c r="G108" s="13">
        <v>83446000000</v>
      </c>
      <c r="H108" s="13">
        <v>129404000000</v>
      </c>
      <c r="I108" s="13">
        <v>15911000000</v>
      </c>
      <c r="J108" s="13">
        <v>111889000000</v>
      </c>
      <c r="K108" s="13">
        <v>73533000000</v>
      </c>
      <c r="L108" s="52">
        <f t="shared" si="21"/>
        <v>2105403000000</v>
      </c>
      <c r="M108" s="91">
        <f t="shared" si="22"/>
        <v>294597000000</v>
      </c>
      <c r="N108" s="17">
        <f t="shared" si="37"/>
        <v>294597000000</v>
      </c>
      <c r="O108" s="92">
        <f t="shared" si="35"/>
        <v>172890000000</v>
      </c>
      <c r="P108" s="103">
        <f t="shared" si="23"/>
        <v>1.7039562727745965</v>
      </c>
      <c r="Q108" s="17">
        <f t="shared" si="36"/>
        <v>294597000000</v>
      </c>
      <c r="R108" s="83">
        <f>'pbv,der,roa'!F108</f>
        <v>2194232000000</v>
      </c>
      <c r="S108" s="95">
        <f t="shared" si="24"/>
        <v>0.13425973187885329</v>
      </c>
      <c r="T108" s="56">
        <f t="shared" si="34"/>
        <v>294597000000</v>
      </c>
      <c r="U108" s="82">
        <f t="shared" si="25"/>
        <v>172890000000</v>
      </c>
      <c r="V108" s="93">
        <f t="shared" si="26"/>
        <v>121707000000</v>
      </c>
      <c r="W108" s="56">
        <f t="shared" si="27"/>
        <v>121707000000</v>
      </c>
      <c r="X108" s="82">
        <f t="shared" si="28"/>
        <v>294597000000</v>
      </c>
      <c r="Y108" s="95">
        <f t="shared" si="29"/>
        <v>0.4131304799437876</v>
      </c>
      <c r="Z108" s="96">
        <f t="shared" si="30"/>
        <v>1.7039562727745965</v>
      </c>
      <c r="AA108" s="68">
        <f t="shared" si="31"/>
        <v>0.13425973187885329</v>
      </c>
      <c r="AB108" s="97">
        <f t="shared" si="32"/>
        <v>0.4131304799437876</v>
      </c>
      <c r="AC108" s="95">
        <f t="shared" si="33"/>
        <v>2.2513464845972373</v>
      </c>
    </row>
    <row r="109" spans="1:29" ht="15.5" x14ac:dyDescent="0.35">
      <c r="A109" s="11"/>
      <c r="B109" s="11"/>
      <c r="C109" s="11"/>
      <c r="D109" s="12">
        <v>2019</v>
      </c>
      <c r="E109" s="86">
        <v>2091000000000</v>
      </c>
      <c r="F109" s="13">
        <v>1781000000000</v>
      </c>
      <c r="G109" s="13">
        <v>81111000000</v>
      </c>
      <c r="H109" s="13">
        <v>110599000000</v>
      </c>
      <c r="I109" s="13">
        <v>17090000000</v>
      </c>
      <c r="J109" s="13">
        <v>105038000000</v>
      </c>
      <c r="K109" s="13">
        <v>74008000000</v>
      </c>
      <c r="L109" s="54">
        <f t="shared" si="21"/>
        <v>1824428000000</v>
      </c>
      <c r="M109" s="91">
        <f t="shared" si="22"/>
        <v>266572000000</v>
      </c>
      <c r="N109" s="17">
        <f t="shared" si="37"/>
        <v>266572000000</v>
      </c>
      <c r="O109" s="92">
        <f t="shared" si="35"/>
        <v>172209000000</v>
      </c>
      <c r="P109" s="103">
        <f t="shared" si="23"/>
        <v>1.5479562624485363</v>
      </c>
      <c r="Q109" s="17">
        <f t="shared" si="36"/>
        <v>266572000000</v>
      </c>
      <c r="R109" s="83">
        <f>'pbv,der,roa'!F109</f>
        <v>2572287000000</v>
      </c>
      <c r="S109" s="95">
        <f t="shared" si="24"/>
        <v>0.10363229297508404</v>
      </c>
      <c r="T109" s="56">
        <f t="shared" si="34"/>
        <v>266572000000</v>
      </c>
      <c r="U109" s="82">
        <f t="shared" si="25"/>
        <v>172209000000</v>
      </c>
      <c r="V109" s="93">
        <f t="shared" si="26"/>
        <v>94363000000</v>
      </c>
      <c r="W109" s="56">
        <f t="shared" si="27"/>
        <v>94363000000</v>
      </c>
      <c r="X109" s="82">
        <f t="shared" si="28"/>
        <v>266572000000</v>
      </c>
      <c r="Y109" s="95">
        <f t="shared" si="29"/>
        <v>0.35398691535495103</v>
      </c>
      <c r="Z109" s="96">
        <f t="shared" si="30"/>
        <v>1.5479562624485363</v>
      </c>
      <c r="AA109" s="68">
        <f t="shared" si="31"/>
        <v>0.10363229297508404</v>
      </c>
      <c r="AB109" s="97">
        <f t="shared" si="32"/>
        <v>0.35398691535495103</v>
      </c>
      <c r="AC109" s="95">
        <f t="shared" si="33"/>
        <v>2.0055754707785716</v>
      </c>
    </row>
    <row r="110" spans="1:29" ht="15.5" x14ac:dyDescent="0.35">
      <c r="A110" s="11"/>
      <c r="B110" s="11"/>
      <c r="C110" s="11"/>
      <c r="D110" s="12">
        <v>2020</v>
      </c>
      <c r="E110" s="86">
        <v>1896000000000</v>
      </c>
      <c r="F110" s="13">
        <v>1364000000000</v>
      </c>
      <c r="G110" s="13">
        <v>65531000000</v>
      </c>
      <c r="H110" s="13">
        <v>96522000000</v>
      </c>
      <c r="I110" s="13">
        <v>15175000000</v>
      </c>
      <c r="J110" s="13">
        <v>97923000000</v>
      </c>
      <c r="K110" s="13">
        <v>65229000000</v>
      </c>
      <c r="L110" s="52">
        <f t="shared" si="21"/>
        <v>1412510000000</v>
      </c>
      <c r="M110" s="91">
        <f t="shared" si="22"/>
        <v>483490000000</v>
      </c>
      <c r="N110" s="17">
        <f t="shared" si="37"/>
        <v>483490000000</v>
      </c>
      <c r="O110" s="92">
        <f t="shared" si="35"/>
        <v>145935000000</v>
      </c>
      <c r="P110" s="103">
        <f t="shared" si="23"/>
        <v>3.3130503306266488</v>
      </c>
      <c r="Q110" s="17">
        <f t="shared" si="36"/>
        <v>483490000000</v>
      </c>
      <c r="R110" s="83">
        <f>'pbv,der,roa'!F110</f>
        <v>2753034000000</v>
      </c>
      <c r="S110" s="95">
        <f t="shared" si="24"/>
        <v>0.17562078782899157</v>
      </c>
      <c r="T110" s="56">
        <f t="shared" si="34"/>
        <v>483490000000</v>
      </c>
      <c r="U110" s="82">
        <f t="shared" si="25"/>
        <v>145935000000</v>
      </c>
      <c r="V110" s="93">
        <f t="shared" si="26"/>
        <v>337555000000</v>
      </c>
      <c r="W110" s="56">
        <f t="shared" si="27"/>
        <v>337555000000</v>
      </c>
      <c r="X110" s="82">
        <f t="shared" si="28"/>
        <v>483490000000</v>
      </c>
      <c r="Y110" s="95">
        <f t="shared" si="29"/>
        <v>0.69816335394734119</v>
      </c>
      <c r="Z110" s="96">
        <f t="shared" si="30"/>
        <v>3.3130503306266488</v>
      </c>
      <c r="AA110" s="68">
        <f t="shared" si="31"/>
        <v>0.17562078782899157</v>
      </c>
      <c r="AB110" s="97">
        <f t="shared" si="32"/>
        <v>0.69816335394734119</v>
      </c>
      <c r="AC110" s="95">
        <f t="shared" si="33"/>
        <v>4.1868344724029818</v>
      </c>
    </row>
    <row r="111" spans="1:29" ht="15.5" x14ac:dyDescent="0.35">
      <c r="A111" s="11"/>
      <c r="B111" s="11"/>
      <c r="C111" s="11"/>
      <c r="D111" s="12">
        <v>2021</v>
      </c>
      <c r="E111" s="86">
        <v>3008000000000</v>
      </c>
      <c r="F111" s="13">
        <v>2470000000000</v>
      </c>
      <c r="G111" s="13">
        <v>142704000000</v>
      </c>
      <c r="H111" s="13">
        <v>207905000000</v>
      </c>
      <c r="I111" s="13">
        <v>15909000000</v>
      </c>
      <c r="J111" s="13">
        <v>123351000000</v>
      </c>
      <c r="K111" s="13">
        <v>84013000000</v>
      </c>
      <c r="L111" s="52">
        <f t="shared" si="21"/>
        <v>2558630000000</v>
      </c>
      <c r="M111" s="91">
        <f t="shared" si="22"/>
        <v>449370000000</v>
      </c>
      <c r="N111" s="17">
        <f t="shared" si="37"/>
        <v>449370000000</v>
      </c>
      <c r="O111" s="92">
        <f t="shared" si="35"/>
        <v>242626000000</v>
      </c>
      <c r="P111" s="103">
        <f t="shared" si="23"/>
        <v>1.852109831592657</v>
      </c>
      <c r="Q111" s="17">
        <f t="shared" si="36"/>
        <v>449370000000</v>
      </c>
      <c r="R111" s="83">
        <f>'pbv,der,roa'!F111</f>
        <v>2862780000000</v>
      </c>
      <c r="S111" s="95">
        <f t="shared" si="24"/>
        <v>0.15696979858738708</v>
      </c>
      <c r="T111" s="56">
        <f t="shared" si="34"/>
        <v>449370000000</v>
      </c>
      <c r="U111" s="82">
        <f t="shared" si="25"/>
        <v>242626000000</v>
      </c>
      <c r="V111" s="93">
        <f t="shared" si="26"/>
        <v>206744000000</v>
      </c>
      <c r="W111" s="56">
        <f t="shared" si="27"/>
        <v>206744000000</v>
      </c>
      <c r="X111" s="82">
        <f t="shared" si="28"/>
        <v>449370000000</v>
      </c>
      <c r="Y111" s="95">
        <f t="shared" si="29"/>
        <v>0.46007521641409083</v>
      </c>
      <c r="Z111" s="96">
        <f t="shared" si="30"/>
        <v>1.852109831592657</v>
      </c>
      <c r="AA111" s="68">
        <f t="shared" si="31"/>
        <v>0.15696979858738708</v>
      </c>
      <c r="AB111" s="97">
        <f t="shared" si="32"/>
        <v>0.46007521641409083</v>
      </c>
      <c r="AC111" s="95">
        <f t="shared" si="33"/>
        <v>2.4691548465941349</v>
      </c>
    </row>
    <row r="112" spans="1:29" ht="15.5" x14ac:dyDescent="0.35">
      <c r="A112" s="11"/>
      <c r="B112" s="11"/>
      <c r="C112" s="11"/>
      <c r="D112" s="12">
        <v>2022</v>
      </c>
      <c r="E112" s="86">
        <v>3642000000000</v>
      </c>
      <c r="F112" s="13">
        <v>3051000000000</v>
      </c>
      <c r="G112" s="13">
        <v>154271000000</v>
      </c>
      <c r="H112" s="13">
        <v>232479000000</v>
      </c>
      <c r="I112" s="13">
        <v>26703000000</v>
      </c>
      <c r="J112" s="13">
        <v>134345000000</v>
      </c>
      <c r="K112" s="13">
        <v>88670000000</v>
      </c>
      <c r="L112" s="54">
        <f t="shared" si="21"/>
        <v>3148180000000</v>
      </c>
      <c r="M112" s="91">
        <f t="shared" si="22"/>
        <v>493820000000</v>
      </c>
      <c r="N112" s="17">
        <f t="shared" si="37"/>
        <v>493820000000</v>
      </c>
      <c r="O112" s="92">
        <f t="shared" si="35"/>
        <v>269644000000</v>
      </c>
      <c r="P112" s="103">
        <f t="shared" si="23"/>
        <v>1.8313776683330614</v>
      </c>
      <c r="Q112" s="17">
        <f t="shared" si="36"/>
        <v>493820000000</v>
      </c>
      <c r="R112" s="83">
        <f>'pbv,der,roa'!F112</f>
        <v>2982355000000</v>
      </c>
      <c r="S112" s="95">
        <f t="shared" si="24"/>
        <v>0.16558055630533589</v>
      </c>
      <c r="T112" s="56">
        <f t="shared" si="34"/>
        <v>493820000000</v>
      </c>
      <c r="U112" s="82">
        <f t="shared" si="25"/>
        <v>269644000000</v>
      </c>
      <c r="V112" s="93">
        <f t="shared" si="26"/>
        <v>224176000000</v>
      </c>
      <c r="W112" s="56">
        <f t="shared" si="27"/>
        <v>224176000000</v>
      </c>
      <c r="X112" s="82">
        <f t="shared" si="28"/>
        <v>493820000000</v>
      </c>
      <c r="Y112" s="95">
        <f t="shared" si="29"/>
        <v>0.45396298246324573</v>
      </c>
      <c r="Z112" s="96">
        <f t="shared" si="30"/>
        <v>1.8313776683330614</v>
      </c>
      <c r="AA112" s="68">
        <f t="shared" si="31"/>
        <v>0.16558055630533589</v>
      </c>
      <c r="AB112" s="97">
        <f t="shared" si="32"/>
        <v>0.45396298246324573</v>
      </c>
      <c r="AC112" s="95">
        <f t="shared" si="33"/>
        <v>2.4509212071016431</v>
      </c>
    </row>
    <row r="113" spans="1:29" ht="15.5" x14ac:dyDescent="0.35">
      <c r="A113" s="11">
        <f>1+A108</f>
        <v>23</v>
      </c>
      <c r="B113" s="11" t="s">
        <v>63</v>
      </c>
      <c r="C113" s="11" t="s">
        <v>64</v>
      </c>
      <c r="D113" s="12">
        <v>2018</v>
      </c>
      <c r="E113" s="86">
        <v>34012000000000</v>
      </c>
      <c r="F113" s="13">
        <v>26804000000000</v>
      </c>
      <c r="G113" s="13">
        <v>1377000000000</v>
      </c>
      <c r="H113" s="13">
        <v>836629000000</v>
      </c>
      <c r="I113" s="13">
        <v>309911000000</v>
      </c>
      <c r="J113" s="13">
        <v>2647000000000</v>
      </c>
      <c r="K113" s="13">
        <v>1352000000000</v>
      </c>
      <c r="L113" s="54">
        <f t="shared" si="21"/>
        <v>27248718000000</v>
      </c>
      <c r="M113" s="91">
        <f t="shared" si="22"/>
        <v>6763282000000</v>
      </c>
      <c r="N113" s="17">
        <f t="shared" si="37"/>
        <v>6763282000000</v>
      </c>
      <c r="O113" s="92">
        <f t="shared" si="35"/>
        <v>3038911000000</v>
      </c>
      <c r="P113" s="103">
        <f t="shared" si="23"/>
        <v>2.2255610644734247</v>
      </c>
      <c r="Q113" s="17">
        <f t="shared" si="36"/>
        <v>6763282000000</v>
      </c>
      <c r="R113" s="83">
        <f>'pbv,der,roa'!F113</f>
        <v>9607415000000</v>
      </c>
      <c r="S113" s="95">
        <f t="shared" si="24"/>
        <v>0.70396480218664437</v>
      </c>
      <c r="T113" s="56">
        <f t="shared" si="34"/>
        <v>6763282000000</v>
      </c>
      <c r="U113" s="82">
        <f t="shared" si="25"/>
        <v>3038911000000</v>
      </c>
      <c r="V113" s="93">
        <f t="shared" si="26"/>
        <v>3724371000000</v>
      </c>
      <c r="W113" s="56">
        <f t="shared" si="27"/>
        <v>3724371000000</v>
      </c>
      <c r="X113" s="82">
        <f t="shared" si="28"/>
        <v>6763282000000</v>
      </c>
      <c r="Y113" s="95">
        <f t="shared" si="29"/>
        <v>0.55067510123043817</v>
      </c>
      <c r="Z113" s="96">
        <f t="shared" si="30"/>
        <v>2.2255610644734247</v>
      </c>
      <c r="AA113" s="68">
        <f t="shared" si="31"/>
        <v>0.70396480218664437</v>
      </c>
      <c r="AB113" s="97">
        <f t="shared" si="32"/>
        <v>0.55067510123043817</v>
      </c>
      <c r="AC113" s="95">
        <f t="shared" si="33"/>
        <v>3.4802009678905073</v>
      </c>
    </row>
    <row r="114" spans="1:29" ht="15.5" x14ac:dyDescent="0.35">
      <c r="A114" s="11"/>
      <c r="B114" s="11"/>
      <c r="C114" s="11"/>
      <c r="D114" s="12">
        <v>2019</v>
      </c>
      <c r="E114" s="86">
        <v>38872000000000</v>
      </c>
      <c r="F114" s="13">
        <v>29616000000000</v>
      </c>
      <c r="G114" s="13">
        <v>1587000000000</v>
      </c>
      <c r="H114" s="13">
        <v>1048000000000</v>
      </c>
      <c r="I114" s="13">
        <v>351910000000</v>
      </c>
      <c r="J114" s="13">
        <v>2895000000000</v>
      </c>
      <c r="K114" s="13">
        <v>1544000000000</v>
      </c>
      <c r="L114" s="52">
        <f t="shared" si="21"/>
        <v>30076090000000</v>
      </c>
      <c r="M114" s="91">
        <f t="shared" si="22"/>
        <v>8795910000000</v>
      </c>
      <c r="N114" s="17">
        <f t="shared" si="37"/>
        <v>8795910000000</v>
      </c>
      <c r="O114" s="92">
        <f t="shared" si="35"/>
        <v>3482910000000</v>
      </c>
      <c r="P114" s="103">
        <f t="shared" si="23"/>
        <v>2.5254485473354178</v>
      </c>
      <c r="Q114" s="17">
        <f t="shared" si="36"/>
        <v>8795910000000</v>
      </c>
      <c r="R114" s="83">
        <f>'pbv,der,roa'!F114</f>
        <v>10772224000000</v>
      </c>
      <c r="S114" s="95">
        <f t="shared" si="24"/>
        <v>0.81653612104612749</v>
      </c>
      <c r="T114" s="56">
        <f t="shared" si="34"/>
        <v>8795910000000</v>
      </c>
      <c r="U114" s="82">
        <f t="shared" si="25"/>
        <v>3482910000000</v>
      </c>
      <c r="V114" s="93">
        <f t="shared" si="26"/>
        <v>5313000000000</v>
      </c>
      <c r="W114" s="56">
        <f t="shared" si="27"/>
        <v>5313000000000</v>
      </c>
      <c r="X114" s="82">
        <f t="shared" si="28"/>
        <v>8795910000000</v>
      </c>
      <c r="Y114" s="95">
        <f t="shared" si="29"/>
        <v>0.60403073701299803</v>
      </c>
      <c r="Z114" s="96">
        <f t="shared" si="30"/>
        <v>2.5254485473354178</v>
      </c>
      <c r="AA114" s="68">
        <f t="shared" si="31"/>
        <v>0.81653612104612749</v>
      </c>
      <c r="AB114" s="97">
        <f t="shared" si="32"/>
        <v>0.60403073701299803</v>
      </c>
      <c r="AC114" s="95">
        <f t="shared" si="33"/>
        <v>3.9460154053945433</v>
      </c>
    </row>
    <row r="115" spans="1:29" ht="15.5" x14ac:dyDescent="0.35">
      <c r="A115" s="11"/>
      <c r="B115" s="11"/>
      <c r="C115" s="11"/>
      <c r="D115" s="12">
        <v>2020</v>
      </c>
      <c r="E115" s="86">
        <v>36964000000000</v>
      </c>
      <c r="F115" s="13">
        <v>29535000000000</v>
      </c>
      <c r="G115" s="13">
        <v>1784000000000</v>
      </c>
      <c r="H115" s="13">
        <v>1549000000000</v>
      </c>
      <c r="I115" s="13">
        <v>499678000000</v>
      </c>
      <c r="J115" s="13">
        <v>3244000000000</v>
      </c>
      <c r="K115" s="13">
        <v>1668000000000</v>
      </c>
      <c r="L115" s="54">
        <f t="shared" si="21"/>
        <v>30376322000000</v>
      </c>
      <c r="M115" s="91">
        <f t="shared" si="22"/>
        <v>6587678000000</v>
      </c>
      <c r="N115" s="17">
        <f t="shared" si="37"/>
        <v>6587678000000</v>
      </c>
      <c r="O115" s="92">
        <f t="shared" si="35"/>
        <v>3951678000000</v>
      </c>
      <c r="P115" s="103">
        <f t="shared" si="23"/>
        <v>1.6670583989889864</v>
      </c>
      <c r="Q115" s="17">
        <f t="shared" si="36"/>
        <v>6587678000000</v>
      </c>
      <c r="R115" s="83">
        <f>'pbv,der,roa'!F115</f>
        <v>11411970000000</v>
      </c>
      <c r="S115" s="95">
        <f t="shared" si="24"/>
        <v>0.57726036784183621</v>
      </c>
      <c r="T115" s="56">
        <f t="shared" si="34"/>
        <v>6587678000000</v>
      </c>
      <c r="U115" s="82">
        <f t="shared" si="25"/>
        <v>3951678000000</v>
      </c>
      <c r="V115" s="93">
        <f t="shared" si="26"/>
        <v>2636000000000</v>
      </c>
      <c r="W115" s="56">
        <f t="shared" si="27"/>
        <v>2636000000000</v>
      </c>
      <c r="X115" s="82">
        <f t="shared" si="28"/>
        <v>6587678000000</v>
      </c>
      <c r="Y115" s="95">
        <f t="shared" si="29"/>
        <v>0.40014099049771407</v>
      </c>
      <c r="Z115" s="96">
        <f t="shared" si="30"/>
        <v>1.6670583989889864</v>
      </c>
      <c r="AA115" s="68">
        <f t="shared" si="31"/>
        <v>0.57726036784183621</v>
      </c>
      <c r="AB115" s="97">
        <f t="shared" si="32"/>
        <v>0.40014099049771407</v>
      </c>
      <c r="AC115" s="95">
        <f t="shared" si="33"/>
        <v>2.6444597573285367</v>
      </c>
    </row>
    <row r="116" spans="1:29" ht="15.5" x14ac:dyDescent="0.35">
      <c r="A116" s="11"/>
      <c r="B116" s="11"/>
      <c r="C116" s="11"/>
      <c r="D116" s="12">
        <v>2021</v>
      </c>
      <c r="E116" s="86">
        <v>44878000000000</v>
      </c>
      <c r="F116" s="13">
        <v>36858000000000</v>
      </c>
      <c r="G116" s="13">
        <v>1741000000000</v>
      </c>
      <c r="H116" s="13">
        <v>1657000000000</v>
      </c>
      <c r="I116" s="13">
        <v>508526000000</v>
      </c>
      <c r="J116" s="13">
        <v>3140000000000</v>
      </c>
      <c r="K116" s="13">
        <v>1800000000000</v>
      </c>
      <c r="L116" s="54">
        <f t="shared" si="21"/>
        <v>37605474000000</v>
      </c>
      <c r="M116" s="91">
        <f t="shared" si="22"/>
        <v>7272526000000</v>
      </c>
      <c r="N116" s="17">
        <f t="shared" si="37"/>
        <v>7272526000000</v>
      </c>
      <c r="O116" s="92">
        <f t="shared" si="35"/>
        <v>4049526000000</v>
      </c>
      <c r="P116" s="103">
        <f t="shared" si="23"/>
        <v>1.7958956184007708</v>
      </c>
      <c r="Q116" s="17">
        <f t="shared" si="36"/>
        <v>7272526000000</v>
      </c>
      <c r="R116" s="83">
        <f>'pbv,der,roa'!F116</f>
        <v>13102710000000</v>
      </c>
      <c r="S116" s="95">
        <f t="shared" si="24"/>
        <v>0.55503983527071876</v>
      </c>
      <c r="T116" s="56">
        <f t="shared" si="34"/>
        <v>7272526000000</v>
      </c>
      <c r="U116" s="82">
        <f t="shared" si="25"/>
        <v>4049526000000</v>
      </c>
      <c r="V116" s="93">
        <f t="shared" si="26"/>
        <v>3223000000000</v>
      </c>
      <c r="W116" s="56">
        <f t="shared" si="27"/>
        <v>3223000000000</v>
      </c>
      <c r="X116" s="82">
        <f t="shared" si="28"/>
        <v>7272526000000</v>
      </c>
      <c r="Y116" s="95">
        <f t="shared" si="29"/>
        <v>0.44317476486161755</v>
      </c>
      <c r="Z116" s="96">
        <f t="shared" si="30"/>
        <v>1.7958956184007708</v>
      </c>
      <c r="AA116" s="68">
        <f t="shared" si="31"/>
        <v>0.55503983527071876</v>
      </c>
      <c r="AB116" s="97">
        <f t="shared" si="32"/>
        <v>0.44317476486161755</v>
      </c>
      <c r="AC116" s="95">
        <f t="shared" si="33"/>
        <v>2.794110218533107</v>
      </c>
    </row>
    <row r="117" spans="1:29" ht="15.5" x14ac:dyDescent="0.35">
      <c r="A117" s="11"/>
      <c r="B117" s="11"/>
      <c r="C117" s="11"/>
      <c r="D117" s="12">
        <v>2022</v>
      </c>
      <c r="E117" s="86">
        <v>48972000000000</v>
      </c>
      <c r="F117" s="13">
        <v>41288000000000</v>
      </c>
      <c r="G117" s="13">
        <v>1696000000000</v>
      </c>
      <c r="H117" s="13">
        <v>1810000000000</v>
      </c>
      <c r="I117" s="13">
        <v>570770000000</v>
      </c>
      <c r="J117" s="13">
        <v>3069000000000</v>
      </c>
      <c r="K117" s="13">
        <v>1751000000000</v>
      </c>
      <c r="L117" s="52">
        <f t="shared" si="21"/>
        <v>42149230000000</v>
      </c>
      <c r="M117" s="91">
        <f t="shared" si="22"/>
        <v>6822770000000</v>
      </c>
      <c r="N117" s="17">
        <f t="shared" si="37"/>
        <v>6822770000000</v>
      </c>
      <c r="O117" s="92">
        <f t="shared" si="35"/>
        <v>4017770000000</v>
      </c>
      <c r="P117" s="103">
        <f t="shared" si="23"/>
        <v>1.6981484753980443</v>
      </c>
      <c r="Q117" s="17">
        <f t="shared" si="36"/>
        <v>6822770000000</v>
      </c>
      <c r="R117" s="83">
        <f>'pbv,der,roa'!F117</f>
        <v>13654777000000</v>
      </c>
      <c r="S117" s="95">
        <f t="shared" si="24"/>
        <v>0.49966176672090656</v>
      </c>
      <c r="T117" s="56">
        <f t="shared" si="34"/>
        <v>6822770000000</v>
      </c>
      <c r="U117" s="82">
        <f t="shared" si="25"/>
        <v>4017770000000</v>
      </c>
      <c r="V117" s="93">
        <f t="shared" si="26"/>
        <v>2805000000000</v>
      </c>
      <c r="W117" s="56">
        <f t="shared" si="27"/>
        <v>2805000000000</v>
      </c>
      <c r="X117" s="82">
        <f t="shared" si="28"/>
        <v>6822770000000</v>
      </c>
      <c r="Y117" s="95">
        <f t="shared" si="29"/>
        <v>0.41112334139946094</v>
      </c>
      <c r="Z117" s="96">
        <f t="shared" si="30"/>
        <v>1.6981484753980443</v>
      </c>
      <c r="AA117" s="68">
        <f t="shared" si="31"/>
        <v>0.49966176672090656</v>
      </c>
      <c r="AB117" s="97">
        <f t="shared" si="32"/>
        <v>0.41112334139946094</v>
      </c>
      <c r="AC117" s="95">
        <f t="shared" si="33"/>
        <v>2.6089335835184118</v>
      </c>
    </row>
    <row r="118" spans="1:29" ht="15.5" x14ac:dyDescent="0.35">
      <c r="A118" s="11">
        <v>24</v>
      </c>
      <c r="B118" s="50" t="s">
        <v>65</v>
      </c>
      <c r="C118" s="11" t="s">
        <v>66</v>
      </c>
      <c r="D118" s="12">
        <v>2018</v>
      </c>
      <c r="E118" s="86">
        <v>4019000000000</v>
      </c>
      <c r="F118" s="13">
        <v>2282000000000</v>
      </c>
      <c r="G118" s="13"/>
      <c r="H118" s="13">
        <v>49252000000</v>
      </c>
      <c r="I118" s="13">
        <v>4587000000</v>
      </c>
      <c r="J118" s="13">
        <v>209283000000</v>
      </c>
      <c r="K118" s="13">
        <v>132272000000</v>
      </c>
      <c r="L118" s="54">
        <f t="shared" si="21"/>
        <v>2403676000000</v>
      </c>
      <c r="M118" s="91">
        <f t="shared" si="22"/>
        <v>1615324000000</v>
      </c>
      <c r="N118" s="17">
        <f t="shared" si="37"/>
        <v>1615324000000</v>
      </c>
      <c r="O118" s="92">
        <f t="shared" si="35"/>
        <v>136859000000</v>
      </c>
      <c r="P118" s="103">
        <f t="shared" si="23"/>
        <v>11.802833573239612</v>
      </c>
      <c r="Q118" s="17">
        <f t="shared" si="36"/>
        <v>1615324000000</v>
      </c>
      <c r="R118" s="83">
        <f>'pbv,der,roa'!F118</f>
        <v>8332119000000</v>
      </c>
      <c r="S118" s="95">
        <f t="shared" si="24"/>
        <v>0.19386713031822997</v>
      </c>
      <c r="T118" s="56">
        <f t="shared" si="34"/>
        <v>1615324000000</v>
      </c>
      <c r="U118" s="82">
        <f t="shared" si="25"/>
        <v>136859000000</v>
      </c>
      <c r="V118" s="93">
        <f t="shared" si="26"/>
        <v>1478465000000</v>
      </c>
      <c r="W118" s="56">
        <f t="shared" si="27"/>
        <v>1478465000000</v>
      </c>
      <c r="X118" s="82">
        <f t="shared" si="28"/>
        <v>1615324000000</v>
      </c>
      <c r="Y118" s="95">
        <f t="shared" si="29"/>
        <v>0.9152745826843407</v>
      </c>
      <c r="Z118" s="96">
        <f t="shared" si="30"/>
        <v>11.802833573239612</v>
      </c>
      <c r="AA118" s="68">
        <f t="shared" si="31"/>
        <v>0.19386713031822997</v>
      </c>
      <c r="AB118" s="97">
        <f t="shared" si="32"/>
        <v>0.9152745826843407</v>
      </c>
      <c r="AC118" s="95">
        <f t="shared" si="33"/>
        <v>12.911975286242182</v>
      </c>
    </row>
    <row r="119" spans="1:29" ht="15.5" x14ac:dyDescent="0.35">
      <c r="A119" s="11"/>
      <c r="B119" s="11"/>
      <c r="C119" s="11"/>
      <c r="D119" s="12">
        <v>2019</v>
      </c>
      <c r="E119" s="86">
        <v>3699000000000</v>
      </c>
      <c r="F119" s="13">
        <v>3137000000000</v>
      </c>
      <c r="G119" s="13"/>
      <c r="H119" s="13">
        <v>59292000000</v>
      </c>
      <c r="I119" s="13">
        <v>6470000000</v>
      </c>
      <c r="J119" s="13">
        <v>301285000000</v>
      </c>
      <c r="K119" s="13">
        <v>203745000000</v>
      </c>
      <c r="L119" s="54">
        <f t="shared" si="21"/>
        <v>3287362000000</v>
      </c>
      <c r="M119" s="91">
        <f t="shared" si="22"/>
        <v>411638000000</v>
      </c>
      <c r="N119" s="17">
        <f t="shared" si="37"/>
        <v>411638000000</v>
      </c>
      <c r="O119" s="92">
        <f t="shared" si="35"/>
        <v>210215000000</v>
      </c>
      <c r="P119" s="103">
        <f t="shared" si="23"/>
        <v>1.9581761529862285</v>
      </c>
      <c r="Q119" s="17">
        <f t="shared" si="36"/>
        <v>411638000000</v>
      </c>
      <c r="R119" s="83">
        <f>'pbv,der,roa'!F119</f>
        <v>8498500000000</v>
      </c>
      <c r="S119" s="95">
        <f t="shared" si="24"/>
        <v>4.8436547626051658E-2</v>
      </c>
      <c r="T119" s="56">
        <f t="shared" si="34"/>
        <v>411638000000</v>
      </c>
      <c r="U119" s="82">
        <f t="shared" si="25"/>
        <v>210215000000</v>
      </c>
      <c r="V119" s="93">
        <f t="shared" si="26"/>
        <v>201423000000</v>
      </c>
      <c r="W119" s="56">
        <f t="shared" si="27"/>
        <v>201423000000</v>
      </c>
      <c r="X119" s="82">
        <f t="shared" si="28"/>
        <v>411638000000</v>
      </c>
      <c r="Y119" s="95">
        <f t="shared" si="29"/>
        <v>0.48932071383108461</v>
      </c>
      <c r="Z119" s="96">
        <f t="shared" si="30"/>
        <v>1.9581761529862285</v>
      </c>
      <c r="AA119" s="68">
        <f t="shared" si="31"/>
        <v>4.8436547626051658E-2</v>
      </c>
      <c r="AB119" s="97">
        <f t="shared" si="32"/>
        <v>0.48932071383108461</v>
      </c>
      <c r="AC119" s="95">
        <f t="shared" si="33"/>
        <v>2.4959334144433649</v>
      </c>
    </row>
    <row r="120" spans="1:29" ht="15.5" x14ac:dyDescent="0.35">
      <c r="A120" s="11"/>
      <c r="B120" s="11"/>
      <c r="C120" s="11"/>
      <c r="D120" s="12">
        <v>2020</v>
      </c>
      <c r="E120" s="86">
        <v>3536000000000</v>
      </c>
      <c r="F120" s="13">
        <v>2460000000000</v>
      </c>
      <c r="G120" s="13"/>
      <c r="H120" s="13">
        <v>52938000000</v>
      </c>
      <c r="I120" s="13">
        <v>5082000000</v>
      </c>
      <c r="J120" s="13">
        <v>212694000000</v>
      </c>
      <c r="K120" s="13">
        <v>140868000000</v>
      </c>
      <c r="L120" s="52">
        <f t="shared" si="21"/>
        <v>2579682000000</v>
      </c>
      <c r="M120" s="91">
        <f t="shared" si="22"/>
        <v>956318000000</v>
      </c>
      <c r="N120" s="17">
        <f t="shared" si="37"/>
        <v>956318000000</v>
      </c>
      <c r="O120" s="92">
        <f t="shared" si="35"/>
        <v>145950000000</v>
      </c>
      <c r="P120" s="103">
        <f t="shared" si="23"/>
        <v>6.5523672490578964</v>
      </c>
      <c r="Q120" s="17">
        <f t="shared" si="36"/>
        <v>956318000000</v>
      </c>
      <c r="R120" s="83">
        <f>'pbv,der,roa'!F120</f>
        <v>9306993000000</v>
      </c>
      <c r="S120" s="95">
        <f t="shared" si="24"/>
        <v>0.102752629125218</v>
      </c>
      <c r="T120" s="56">
        <f t="shared" si="34"/>
        <v>956318000000</v>
      </c>
      <c r="U120" s="82">
        <f t="shared" si="25"/>
        <v>145950000000</v>
      </c>
      <c r="V120" s="93">
        <f t="shared" si="26"/>
        <v>810368000000</v>
      </c>
      <c r="W120" s="56">
        <f t="shared" si="27"/>
        <v>810368000000</v>
      </c>
      <c r="X120" s="82">
        <f t="shared" si="28"/>
        <v>956318000000</v>
      </c>
      <c r="Y120" s="95">
        <f t="shared" si="29"/>
        <v>0.84738340175548299</v>
      </c>
      <c r="Z120" s="96">
        <f t="shared" si="30"/>
        <v>6.5523672490578964</v>
      </c>
      <c r="AA120" s="68">
        <f t="shared" si="31"/>
        <v>0.102752629125218</v>
      </c>
      <c r="AB120" s="97">
        <f t="shared" si="32"/>
        <v>0.84738340175548299</v>
      </c>
      <c r="AC120" s="95">
        <f t="shared" si="33"/>
        <v>7.5025032799385976</v>
      </c>
    </row>
    <row r="121" spans="1:29" ht="15.5" x14ac:dyDescent="0.35">
      <c r="A121" s="11"/>
      <c r="B121" s="11"/>
      <c r="C121" s="11"/>
      <c r="D121" s="12">
        <v>2021</v>
      </c>
      <c r="E121" s="86">
        <v>4525000000000</v>
      </c>
      <c r="F121" s="13">
        <v>2716000000000</v>
      </c>
      <c r="G121" s="13"/>
      <c r="H121" s="13">
        <v>42804000000</v>
      </c>
      <c r="I121" s="13">
        <v>4627000000</v>
      </c>
      <c r="J121" s="13">
        <v>255735000000</v>
      </c>
      <c r="K121" s="13">
        <v>178859000000</v>
      </c>
      <c r="L121" s="54">
        <f t="shared" si="21"/>
        <v>2831053000000</v>
      </c>
      <c r="M121" s="91">
        <f t="shared" si="22"/>
        <v>1693947000000</v>
      </c>
      <c r="N121" s="17">
        <f t="shared" si="37"/>
        <v>1693947000000</v>
      </c>
      <c r="O121" s="92">
        <f t="shared" si="35"/>
        <v>183486000000</v>
      </c>
      <c r="P121" s="103">
        <f t="shared" si="23"/>
        <v>9.2320231516300968</v>
      </c>
      <c r="Q121" s="17">
        <f t="shared" si="36"/>
        <v>1693947000000</v>
      </c>
      <c r="R121" s="83">
        <f>'pbv,der,roa'!F121</f>
        <v>10191396000000</v>
      </c>
      <c r="S121" s="95">
        <f t="shared" si="24"/>
        <v>0.1662134412204177</v>
      </c>
      <c r="T121" s="56">
        <f t="shared" si="34"/>
        <v>1693947000000</v>
      </c>
      <c r="U121" s="82">
        <f t="shared" si="25"/>
        <v>183486000000</v>
      </c>
      <c r="V121" s="93">
        <f t="shared" si="26"/>
        <v>1510461000000</v>
      </c>
      <c r="W121" s="56">
        <f t="shared" si="27"/>
        <v>1510461000000</v>
      </c>
      <c r="X121" s="82">
        <f t="shared" si="28"/>
        <v>1693947000000</v>
      </c>
      <c r="Y121" s="95">
        <f t="shared" si="29"/>
        <v>0.89168138082242243</v>
      </c>
      <c r="Z121" s="96">
        <f t="shared" si="30"/>
        <v>9.2320231516300968</v>
      </c>
      <c r="AA121" s="68">
        <f t="shared" si="31"/>
        <v>0.1662134412204177</v>
      </c>
      <c r="AB121" s="97">
        <f t="shared" si="32"/>
        <v>0.89168138082242243</v>
      </c>
      <c r="AC121" s="95">
        <f t="shared" si="33"/>
        <v>10.289917973672937</v>
      </c>
    </row>
    <row r="122" spans="1:29" ht="15.5" x14ac:dyDescent="0.35">
      <c r="A122" s="11"/>
      <c r="B122" s="11"/>
      <c r="C122" s="11"/>
      <c r="D122" s="12">
        <v>2022</v>
      </c>
      <c r="E122" s="86">
        <v>4585000000000</v>
      </c>
      <c r="F122" s="13">
        <v>3093000000000</v>
      </c>
      <c r="G122" s="13"/>
      <c r="H122" s="13">
        <v>90590000000</v>
      </c>
      <c r="I122" s="13">
        <v>4796000000</v>
      </c>
      <c r="J122" s="13">
        <v>194436000000</v>
      </c>
      <c r="K122" s="13">
        <v>111232000000</v>
      </c>
      <c r="L122" s="54">
        <f t="shared" si="21"/>
        <v>3261998000000</v>
      </c>
      <c r="M122" s="91">
        <f t="shared" si="22"/>
        <v>1323002000000</v>
      </c>
      <c r="N122" s="17">
        <f t="shared" si="37"/>
        <v>1323002000000</v>
      </c>
      <c r="O122" s="92">
        <f t="shared" si="35"/>
        <v>116028000000</v>
      </c>
      <c r="P122" s="103">
        <f t="shared" si="23"/>
        <v>11.40243734271038</v>
      </c>
      <c r="Q122" s="17">
        <f t="shared" si="36"/>
        <v>1323002000000</v>
      </c>
      <c r="R122" s="83">
        <f>'pbv,der,roa'!F122</f>
        <v>10935707000000</v>
      </c>
      <c r="S122" s="95">
        <f t="shared" si="24"/>
        <v>0.12098001528387693</v>
      </c>
      <c r="T122" s="56">
        <f t="shared" si="34"/>
        <v>1323002000000</v>
      </c>
      <c r="U122" s="82">
        <f t="shared" si="25"/>
        <v>116028000000</v>
      </c>
      <c r="V122" s="93">
        <f t="shared" si="26"/>
        <v>1206974000000</v>
      </c>
      <c r="W122" s="56">
        <f t="shared" si="27"/>
        <v>1206974000000</v>
      </c>
      <c r="X122" s="82">
        <f t="shared" si="28"/>
        <v>1323002000000</v>
      </c>
      <c r="Y122" s="95">
        <f t="shared" si="29"/>
        <v>0.91229945230619458</v>
      </c>
      <c r="Z122" s="96">
        <f t="shared" si="30"/>
        <v>11.40243734271038</v>
      </c>
      <c r="AA122" s="68">
        <f t="shared" si="31"/>
        <v>0.12098001528387693</v>
      </c>
      <c r="AB122" s="97">
        <f t="shared" si="32"/>
        <v>0.91229945230619458</v>
      </c>
      <c r="AC122" s="95">
        <f t="shared" si="33"/>
        <v>12.435716810300452</v>
      </c>
    </row>
    <row r="123" spans="1:29" ht="15.5" x14ac:dyDescent="0.35">
      <c r="A123" s="11">
        <f>1+A118</f>
        <v>25</v>
      </c>
      <c r="B123" s="11" t="s">
        <v>67</v>
      </c>
      <c r="C123" s="11" t="s">
        <v>68</v>
      </c>
      <c r="D123" s="12">
        <v>2018</v>
      </c>
      <c r="E123" s="86">
        <v>3574000000000</v>
      </c>
      <c r="F123" s="13">
        <v>1186000000000</v>
      </c>
      <c r="G123" s="13">
        <v>100066000000</v>
      </c>
      <c r="H123" s="13">
        <v>610693000000</v>
      </c>
      <c r="I123" s="13">
        <v>80280000000</v>
      </c>
      <c r="J123" s="13">
        <v>198772000000</v>
      </c>
      <c r="K123" s="13">
        <v>77324000000</v>
      </c>
      <c r="L123" s="52">
        <f t="shared" si="21"/>
        <v>1737795000000</v>
      </c>
      <c r="M123" s="91">
        <f t="shared" si="22"/>
        <v>1836205000000</v>
      </c>
      <c r="N123" s="17">
        <f t="shared" si="37"/>
        <v>1836205000000</v>
      </c>
      <c r="O123" s="92">
        <f t="shared" si="35"/>
        <v>257670000000</v>
      </c>
      <c r="P123" s="103">
        <f t="shared" si="23"/>
        <v>7.1261885357239878</v>
      </c>
      <c r="Q123" s="17">
        <f t="shared" si="36"/>
        <v>1836205000000</v>
      </c>
      <c r="R123" s="83">
        <f>'pbv,der,roa'!F123</f>
        <v>1167536000000</v>
      </c>
      <c r="S123" s="95">
        <f t="shared" si="24"/>
        <v>1.5727181003412314</v>
      </c>
      <c r="T123" s="56">
        <f t="shared" si="34"/>
        <v>1836205000000</v>
      </c>
      <c r="U123" s="82">
        <f t="shared" si="25"/>
        <v>257670000000</v>
      </c>
      <c r="V123" s="93">
        <f t="shared" si="26"/>
        <v>1578535000000</v>
      </c>
      <c r="W123" s="56">
        <f t="shared" si="27"/>
        <v>1578535000000</v>
      </c>
      <c r="X123" s="82">
        <f t="shared" si="28"/>
        <v>1836205000000</v>
      </c>
      <c r="Y123" s="95">
        <f t="shared" si="29"/>
        <v>0.85967253111716824</v>
      </c>
      <c r="Z123" s="96">
        <f t="shared" si="30"/>
        <v>7.1261885357239878</v>
      </c>
      <c r="AA123" s="68">
        <f t="shared" si="31"/>
        <v>1.5727181003412314</v>
      </c>
      <c r="AB123" s="97">
        <f t="shared" si="32"/>
        <v>0.85967253111716824</v>
      </c>
      <c r="AC123" s="95">
        <f t="shared" si="33"/>
        <v>9.558579167182387</v>
      </c>
    </row>
    <row r="124" spans="1:29" ht="15.5" x14ac:dyDescent="0.35">
      <c r="A124" s="11"/>
      <c r="B124" s="11"/>
      <c r="C124" s="11"/>
      <c r="D124" s="12">
        <v>2019</v>
      </c>
      <c r="E124" s="86">
        <v>3711000000000</v>
      </c>
      <c r="F124" s="13">
        <v>1426000000000</v>
      </c>
      <c r="G124" s="13">
        <v>108081000000</v>
      </c>
      <c r="H124" s="13">
        <v>367927000000</v>
      </c>
      <c r="I124" s="13">
        <v>96977000000</v>
      </c>
      <c r="J124" s="13">
        <v>207854000000</v>
      </c>
      <c r="K124" s="13">
        <v>72511000000</v>
      </c>
      <c r="L124" s="54">
        <f t="shared" si="21"/>
        <v>1724212000000</v>
      </c>
      <c r="M124" s="91">
        <f t="shared" si="22"/>
        <v>1986788000000</v>
      </c>
      <c r="N124" s="17">
        <f t="shared" si="37"/>
        <v>1986788000000</v>
      </c>
      <c r="O124" s="92">
        <f t="shared" si="35"/>
        <v>277569000000</v>
      </c>
      <c r="P124" s="103">
        <f t="shared" si="23"/>
        <v>7.1578166149678095</v>
      </c>
      <c r="Q124" s="17">
        <f t="shared" si="36"/>
        <v>1986788000000</v>
      </c>
      <c r="R124" s="83">
        <f>'pbv,der,roa'!F124</f>
        <v>1146007000000</v>
      </c>
      <c r="S124" s="95">
        <f t="shared" si="24"/>
        <v>1.7336613127144949</v>
      </c>
      <c r="T124" s="56">
        <f t="shared" si="34"/>
        <v>1986788000000</v>
      </c>
      <c r="U124" s="82">
        <f t="shared" si="25"/>
        <v>277569000000</v>
      </c>
      <c r="V124" s="93">
        <f t="shared" si="26"/>
        <v>1709219000000</v>
      </c>
      <c r="W124" s="56">
        <f t="shared" si="27"/>
        <v>1709219000000</v>
      </c>
      <c r="X124" s="82">
        <f t="shared" si="28"/>
        <v>1986788000000</v>
      </c>
      <c r="Y124" s="95">
        <f t="shared" si="29"/>
        <v>0.86029259286848925</v>
      </c>
      <c r="Z124" s="96">
        <f t="shared" si="30"/>
        <v>7.1578166149678095</v>
      </c>
      <c r="AA124" s="68">
        <f t="shared" si="31"/>
        <v>1.7336613127144949</v>
      </c>
      <c r="AB124" s="97">
        <f t="shared" si="32"/>
        <v>0.86029259286848925</v>
      </c>
      <c r="AC124" s="95">
        <f t="shared" si="33"/>
        <v>9.7517705205507941</v>
      </c>
    </row>
    <row r="125" spans="1:29" ht="15.5" x14ac:dyDescent="0.35">
      <c r="A125" s="11"/>
      <c r="B125" s="11"/>
      <c r="C125" s="11"/>
      <c r="D125" s="12">
        <v>2020</v>
      </c>
      <c r="E125" s="86">
        <v>1985000000000</v>
      </c>
      <c r="F125" s="13">
        <v>1044000000000</v>
      </c>
      <c r="G125" s="13">
        <v>98430000000</v>
      </c>
      <c r="H125" s="13">
        <v>257864000000</v>
      </c>
      <c r="I125" s="13">
        <v>84249000000</v>
      </c>
      <c r="J125" s="13">
        <v>191970000000</v>
      </c>
      <c r="K125" s="13">
        <v>69633000000</v>
      </c>
      <c r="L125" s="54">
        <f t="shared" si="21"/>
        <v>1241522000000</v>
      </c>
      <c r="M125" s="91">
        <f t="shared" si="22"/>
        <v>743478000000</v>
      </c>
      <c r="N125" s="17">
        <f t="shared" si="37"/>
        <v>743478000000</v>
      </c>
      <c r="O125" s="92">
        <f t="shared" si="35"/>
        <v>252312000000</v>
      </c>
      <c r="P125" s="103">
        <f t="shared" si="23"/>
        <v>2.9466612765147913</v>
      </c>
      <c r="Q125" s="17">
        <f t="shared" si="36"/>
        <v>743478000000</v>
      </c>
      <c r="R125" s="83">
        <f>'pbv,der,roa'!F125</f>
        <v>1433406000000</v>
      </c>
      <c r="S125" s="95">
        <f t="shared" si="24"/>
        <v>0.51867928556180176</v>
      </c>
      <c r="T125" s="56">
        <f t="shared" si="34"/>
        <v>743478000000</v>
      </c>
      <c r="U125" s="82">
        <f t="shared" si="25"/>
        <v>252312000000</v>
      </c>
      <c r="V125" s="93">
        <f t="shared" si="26"/>
        <v>491166000000</v>
      </c>
      <c r="W125" s="56">
        <f t="shared" si="27"/>
        <v>491166000000</v>
      </c>
      <c r="X125" s="82">
        <f t="shared" si="28"/>
        <v>743478000000</v>
      </c>
      <c r="Y125" s="95">
        <f t="shared" si="29"/>
        <v>0.66063286337995208</v>
      </c>
      <c r="Z125" s="96">
        <f t="shared" si="30"/>
        <v>2.9466612765147913</v>
      </c>
      <c r="AA125" s="68">
        <f t="shared" si="31"/>
        <v>0.51867928556180176</v>
      </c>
      <c r="AB125" s="97">
        <f t="shared" si="32"/>
        <v>0.66063286337995208</v>
      </c>
      <c r="AC125" s="95">
        <f t="shared" si="33"/>
        <v>4.1259734254565448</v>
      </c>
    </row>
    <row r="126" spans="1:29" ht="15.5" x14ac:dyDescent="0.35">
      <c r="A126" s="11"/>
      <c r="B126" s="11"/>
      <c r="C126" s="11"/>
      <c r="D126" s="12">
        <v>2021</v>
      </c>
      <c r="E126" s="86">
        <v>2473000000000</v>
      </c>
      <c r="F126" s="13">
        <v>1111000000000</v>
      </c>
      <c r="G126" s="13">
        <v>80106000000</v>
      </c>
      <c r="H126" s="13">
        <v>293851000000</v>
      </c>
      <c r="I126" s="13">
        <v>89924000000</v>
      </c>
      <c r="J126" s="13">
        <v>195147000000</v>
      </c>
      <c r="K126" s="13">
        <v>72234000000</v>
      </c>
      <c r="L126" s="52">
        <f t="shared" si="21"/>
        <v>1357734000000</v>
      </c>
      <c r="M126" s="91">
        <f t="shared" si="22"/>
        <v>1115266000000</v>
      </c>
      <c r="N126" s="17">
        <f t="shared" si="37"/>
        <v>1115266000000</v>
      </c>
      <c r="O126" s="92">
        <f t="shared" si="35"/>
        <v>242264000000</v>
      </c>
      <c r="P126" s="103">
        <f t="shared" si="23"/>
        <v>4.6035151735297033</v>
      </c>
      <c r="Q126" s="17">
        <f t="shared" si="36"/>
        <v>1115266000000</v>
      </c>
      <c r="R126" s="83">
        <f>'pbv,der,roa'!F126</f>
        <v>1099157000000</v>
      </c>
      <c r="S126" s="95">
        <f t="shared" si="24"/>
        <v>1.0146557771091846</v>
      </c>
      <c r="T126" s="56">
        <f t="shared" si="34"/>
        <v>1115266000000</v>
      </c>
      <c r="U126" s="82">
        <f t="shared" si="25"/>
        <v>242264000000</v>
      </c>
      <c r="V126" s="93">
        <f t="shared" si="26"/>
        <v>873002000000</v>
      </c>
      <c r="W126" s="56">
        <f t="shared" si="27"/>
        <v>873002000000</v>
      </c>
      <c r="X126" s="82">
        <f t="shared" si="28"/>
        <v>1115266000000</v>
      </c>
      <c r="Y126" s="95">
        <f t="shared" si="29"/>
        <v>0.78277469231555519</v>
      </c>
      <c r="Z126" s="96">
        <f t="shared" si="30"/>
        <v>4.6035151735297033</v>
      </c>
      <c r="AA126" s="68">
        <f t="shared" si="31"/>
        <v>1.0146557771091846</v>
      </c>
      <c r="AB126" s="97">
        <f t="shared" si="32"/>
        <v>0.78277469231555519</v>
      </c>
      <c r="AC126" s="95">
        <f t="shared" si="33"/>
        <v>6.4009456429544427</v>
      </c>
    </row>
    <row r="127" spans="1:29" ht="15.5" x14ac:dyDescent="0.35">
      <c r="A127" s="11"/>
      <c r="B127" s="50"/>
      <c r="C127" s="11"/>
      <c r="D127" s="12">
        <v>2022</v>
      </c>
      <c r="E127" s="86">
        <v>3114000000000</v>
      </c>
      <c r="F127" s="13">
        <v>1191000000000</v>
      </c>
      <c r="G127" s="13">
        <v>78327000000</v>
      </c>
      <c r="H127" s="13">
        <v>431604000000</v>
      </c>
      <c r="I127" s="13">
        <v>92487000000</v>
      </c>
      <c r="J127" s="13">
        <v>227798000000</v>
      </c>
      <c r="K127" s="13">
        <v>86036000000</v>
      </c>
      <c r="L127" s="54">
        <f t="shared" si="21"/>
        <v>1593552000000</v>
      </c>
      <c r="M127" s="91">
        <f t="shared" si="22"/>
        <v>1520448000000</v>
      </c>
      <c r="N127" s="17">
        <f t="shared" si="37"/>
        <v>1520448000000</v>
      </c>
      <c r="O127" s="92">
        <f t="shared" si="35"/>
        <v>256850000000</v>
      </c>
      <c r="P127" s="103">
        <f t="shared" si="23"/>
        <v>5.919595094413082</v>
      </c>
      <c r="Q127" s="17">
        <f t="shared" si="36"/>
        <v>1520448000000</v>
      </c>
      <c r="R127" s="83">
        <f>'pbv,der,roa'!F127</f>
        <v>1073275000000</v>
      </c>
      <c r="S127" s="95">
        <f t="shared" si="24"/>
        <v>1.4166434511192378</v>
      </c>
      <c r="T127" s="56">
        <f t="shared" si="34"/>
        <v>1520448000000</v>
      </c>
      <c r="U127" s="82">
        <f t="shared" si="25"/>
        <v>256850000000</v>
      </c>
      <c r="V127" s="93">
        <f t="shared" si="26"/>
        <v>1263598000000</v>
      </c>
      <c r="W127" s="56">
        <f t="shared" si="27"/>
        <v>1263598000000</v>
      </c>
      <c r="X127" s="82">
        <f t="shared" si="28"/>
        <v>1520448000000</v>
      </c>
      <c r="Y127" s="95">
        <f t="shared" si="29"/>
        <v>0.8310695268762891</v>
      </c>
      <c r="Z127" s="96">
        <f t="shared" si="30"/>
        <v>5.919595094413082</v>
      </c>
      <c r="AA127" s="68">
        <f t="shared" si="31"/>
        <v>1.4166434511192378</v>
      </c>
      <c r="AB127" s="97">
        <f t="shared" si="32"/>
        <v>0.8310695268762891</v>
      </c>
      <c r="AC127" s="95">
        <f t="shared" si="33"/>
        <v>8.1673080724086091</v>
      </c>
    </row>
    <row r="128" spans="1:29" ht="15.5" x14ac:dyDescent="0.35">
      <c r="A128" s="11">
        <f>1+A123</f>
        <v>26</v>
      </c>
      <c r="B128" s="50" t="s">
        <v>70</v>
      </c>
      <c r="C128" s="11" t="s">
        <v>69</v>
      </c>
      <c r="D128" s="12">
        <v>2018</v>
      </c>
      <c r="E128" s="86">
        <v>7443000000000</v>
      </c>
      <c r="F128" s="13"/>
      <c r="G128" s="13"/>
      <c r="H128" s="13"/>
      <c r="I128" s="13"/>
      <c r="J128" s="13">
        <v>1879000000000</v>
      </c>
      <c r="K128" s="13">
        <v>725000000000</v>
      </c>
      <c r="L128" s="54">
        <f t="shared" si="21"/>
        <v>1154000000000</v>
      </c>
      <c r="M128" s="91">
        <f t="shared" si="22"/>
        <v>6289000000000</v>
      </c>
      <c r="N128" s="17">
        <f t="shared" si="37"/>
        <v>6289000000000</v>
      </c>
      <c r="O128" s="92">
        <f t="shared" si="35"/>
        <v>725000000000</v>
      </c>
      <c r="P128" s="103">
        <f t="shared" si="23"/>
        <v>8.6744827586206892</v>
      </c>
      <c r="Q128" s="17">
        <f t="shared" si="36"/>
        <v>6289000000000</v>
      </c>
      <c r="R128" s="83">
        <f>'pbv,der,roa'!F128</f>
        <v>10642305000000</v>
      </c>
      <c r="S128" s="95">
        <f t="shared" si="24"/>
        <v>0.59094340934600165</v>
      </c>
      <c r="T128" s="56">
        <f t="shared" si="34"/>
        <v>6289000000000</v>
      </c>
      <c r="U128" s="82">
        <f t="shared" si="25"/>
        <v>725000000000</v>
      </c>
      <c r="V128" s="93">
        <f t="shared" si="26"/>
        <v>5564000000000</v>
      </c>
      <c r="W128" s="56">
        <f t="shared" si="27"/>
        <v>5564000000000</v>
      </c>
      <c r="X128" s="82">
        <f t="shared" si="28"/>
        <v>6289000000000</v>
      </c>
      <c r="Y128" s="95">
        <f t="shared" si="29"/>
        <v>0.88471935124821122</v>
      </c>
      <c r="Z128" s="96">
        <f t="shared" si="30"/>
        <v>8.6744827586206892</v>
      </c>
      <c r="AA128" s="68">
        <f t="shared" si="31"/>
        <v>0.59094340934600165</v>
      </c>
      <c r="AB128" s="97">
        <f t="shared" si="32"/>
        <v>0.88471935124821122</v>
      </c>
      <c r="AC128" s="95">
        <f t="shared" si="33"/>
        <v>10.150145519214902</v>
      </c>
    </row>
    <row r="129" spans="1:29" ht="15.5" x14ac:dyDescent="0.35">
      <c r="A129" s="11"/>
      <c r="B129" s="11"/>
      <c r="C129" s="11"/>
      <c r="D129" s="12">
        <v>2019</v>
      </c>
      <c r="E129" s="86">
        <v>8353000000000</v>
      </c>
      <c r="F129" s="13"/>
      <c r="G129" s="13"/>
      <c r="H129" s="13"/>
      <c r="I129" s="13"/>
      <c r="J129" s="13">
        <v>2063000000000</v>
      </c>
      <c r="K129" s="13">
        <v>773042000000</v>
      </c>
      <c r="L129" s="52">
        <f t="shared" si="21"/>
        <v>1289958000000</v>
      </c>
      <c r="M129" s="91">
        <f t="shared" si="22"/>
        <v>7063042000000</v>
      </c>
      <c r="N129" s="17">
        <f t="shared" si="37"/>
        <v>7063042000000</v>
      </c>
      <c r="O129" s="92">
        <f t="shared" si="35"/>
        <v>773042000000</v>
      </c>
      <c r="P129" s="103">
        <f t="shared" si="23"/>
        <v>9.136685975664971</v>
      </c>
      <c r="Q129" s="17">
        <f t="shared" si="36"/>
        <v>7063042000000</v>
      </c>
      <c r="R129" s="83">
        <f>'pbv,der,roa'!F129</f>
        <v>12525502000000</v>
      </c>
      <c r="S129" s="95">
        <f t="shared" si="24"/>
        <v>0.56389292820359616</v>
      </c>
      <c r="T129" s="56">
        <f t="shared" si="34"/>
        <v>7063042000000</v>
      </c>
      <c r="U129" s="82">
        <f t="shared" si="25"/>
        <v>773042000000</v>
      </c>
      <c r="V129" s="93">
        <f t="shared" si="26"/>
        <v>6290000000000</v>
      </c>
      <c r="W129" s="56">
        <f t="shared" si="27"/>
        <v>6290000000000</v>
      </c>
      <c r="X129" s="82">
        <f t="shared" si="28"/>
        <v>7063042000000</v>
      </c>
      <c r="Y129" s="95">
        <f t="shared" si="29"/>
        <v>0.89055112513843182</v>
      </c>
      <c r="Z129" s="96">
        <f t="shared" si="30"/>
        <v>9.136685975664971</v>
      </c>
      <c r="AA129" s="68">
        <f t="shared" si="31"/>
        <v>0.56389292820359616</v>
      </c>
      <c r="AB129" s="97">
        <f t="shared" si="32"/>
        <v>0.89055112513843182</v>
      </c>
      <c r="AC129" s="95">
        <f t="shared" si="33"/>
        <v>10.591130029006999</v>
      </c>
    </row>
    <row r="130" spans="1:29" ht="15.5" x14ac:dyDescent="0.35">
      <c r="A130" s="11"/>
      <c r="B130" s="11"/>
      <c r="C130" s="11"/>
      <c r="D130" s="12">
        <v>2020</v>
      </c>
      <c r="E130" s="86">
        <v>7956000000000</v>
      </c>
      <c r="F130" s="13"/>
      <c r="G130" s="13"/>
      <c r="H130" s="13"/>
      <c r="I130" s="13"/>
      <c r="J130" s="13">
        <v>2085000000000</v>
      </c>
      <c r="K130" s="13">
        <v>759916000000</v>
      </c>
      <c r="L130" s="54">
        <f t="shared" si="21"/>
        <v>1325084000000</v>
      </c>
      <c r="M130" s="91">
        <f t="shared" si="22"/>
        <v>6630916000000</v>
      </c>
      <c r="N130" s="17">
        <f t="shared" si="37"/>
        <v>6630916000000</v>
      </c>
      <c r="O130" s="92">
        <f t="shared" si="35"/>
        <v>759916000000</v>
      </c>
      <c r="P130" s="103">
        <f t="shared" si="23"/>
        <v>8.7258539101690182</v>
      </c>
      <c r="Q130" s="17">
        <f t="shared" si="36"/>
        <v>6630916000000</v>
      </c>
      <c r="R130" s="83">
        <f>'pbv,der,roa'!F130</f>
        <v>14461907000000</v>
      </c>
      <c r="S130" s="95">
        <f t="shared" si="24"/>
        <v>0.45850910256856164</v>
      </c>
      <c r="T130" s="56">
        <f t="shared" si="34"/>
        <v>6630916000000</v>
      </c>
      <c r="U130" s="82">
        <f t="shared" si="25"/>
        <v>759916000000</v>
      </c>
      <c r="V130" s="93">
        <f t="shared" si="26"/>
        <v>5871000000000</v>
      </c>
      <c r="W130" s="56">
        <f t="shared" si="27"/>
        <v>5871000000000</v>
      </c>
      <c r="X130" s="82">
        <f t="shared" si="28"/>
        <v>6630916000000</v>
      </c>
      <c r="Y130" s="95">
        <f t="shared" si="29"/>
        <v>0.88539803550520013</v>
      </c>
      <c r="Z130" s="96">
        <f t="shared" si="30"/>
        <v>8.7258539101690182</v>
      </c>
      <c r="AA130" s="68">
        <f t="shared" si="31"/>
        <v>0.45850910256856164</v>
      </c>
      <c r="AB130" s="97">
        <f t="shared" si="32"/>
        <v>0.88539803550520013</v>
      </c>
      <c r="AC130" s="95">
        <f t="shared" si="33"/>
        <v>10.06976104824278</v>
      </c>
    </row>
    <row r="131" spans="1:29" ht="15.5" x14ac:dyDescent="0.35">
      <c r="A131" s="11"/>
      <c r="B131" s="11"/>
      <c r="C131" s="11"/>
      <c r="D131" s="12">
        <v>2021</v>
      </c>
      <c r="E131" s="86">
        <v>10012000000000</v>
      </c>
      <c r="F131" s="13"/>
      <c r="G131" s="13"/>
      <c r="H131" s="13"/>
      <c r="I131" s="13"/>
      <c r="J131" s="13">
        <v>2264000000000</v>
      </c>
      <c r="K131" s="13">
        <v>727637000000</v>
      </c>
      <c r="L131" s="54">
        <f t="shared" si="21"/>
        <v>1536363000000</v>
      </c>
      <c r="M131" s="91">
        <f t="shared" si="22"/>
        <v>8475637000000</v>
      </c>
      <c r="N131" s="17">
        <f t="shared" ref="N131:N162" si="38">M131</f>
        <v>8475637000000</v>
      </c>
      <c r="O131" s="92">
        <f t="shared" si="35"/>
        <v>727637000000</v>
      </c>
      <c r="P131" s="103">
        <f t="shared" si="23"/>
        <v>11.648166599554449</v>
      </c>
      <c r="Q131" s="17">
        <f t="shared" si="36"/>
        <v>8475637000000</v>
      </c>
      <c r="R131" s="83">
        <f>'pbv,der,roa'!F131</f>
        <v>17757965000000</v>
      </c>
      <c r="S131" s="95">
        <f t="shared" si="24"/>
        <v>0.47728650214143342</v>
      </c>
      <c r="T131" s="56">
        <f t="shared" si="34"/>
        <v>8475637000000</v>
      </c>
      <c r="U131" s="82">
        <f t="shared" si="25"/>
        <v>727637000000</v>
      </c>
      <c r="V131" s="93">
        <f t="shared" si="26"/>
        <v>7748000000000</v>
      </c>
      <c r="W131" s="56">
        <f t="shared" si="27"/>
        <v>7748000000000</v>
      </c>
      <c r="X131" s="82">
        <f t="shared" si="28"/>
        <v>8475637000000</v>
      </c>
      <c r="Y131" s="95">
        <f t="shared" si="29"/>
        <v>0.91414957955372556</v>
      </c>
      <c r="Z131" s="96">
        <f t="shared" si="30"/>
        <v>11.648166599554449</v>
      </c>
      <c r="AA131" s="68">
        <f t="shared" si="31"/>
        <v>0.47728650214143342</v>
      </c>
      <c r="AB131" s="97">
        <f t="shared" si="32"/>
        <v>0.91414957955372556</v>
      </c>
      <c r="AC131" s="95">
        <f t="shared" si="33"/>
        <v>13.039602681249608</v>
      </c>
    </row>
    <row r="132" spans="1:29" ht="15.5" x14ac:dyDescent="0.35">
      <c r="A132" s="11"/>
      <c r="B132" s="11"/>
      <c r="C132" s="11"/>
      <c r="D132" s="12">
        <v>2022</v>
      </c>
      <c r="E132" s="86">
        <v>9065000000000</v>
      </c>
      <c r="F132" s="13"/>
      <c r="G132" s="13"/>
      <c r="H132" s="13"/>
      <c r="I132" s="13"/>
      <c r="J132" s="13">
        <v>2147000000000</v>
      </c>
      <c r="K132" s="13">
        <v>719000000000</v>
      </c>
      <c r="L132" s="52">
        <f t="shared" si="21"/>
        <v>1428000000000</v>
      </c>
      <c r="M132" s="91">
        <f t="shared" si="22"/>
        <v>7637000000000</v>
      </c>
      <c r="N132" s="17">
        <f t="shared" si="38"/>
        <v>7637000000000</v>
      </c>
      <c r="O132" s="92">
        <f t="shared" si="35"/>
        <v>719000000000</v>
      </c>
      <c r="P132" s="103">
        <f t="shared" si="23"/>
        <v>10.621696801112657</v>
      </c>
      <c r="Q132" s="17">
        <f t="shared" si="36"/>
        <v>7637000000000</v>
      </c>
      <c r="R132" s="83">
        <f>'pbv,der,roa'!F132</f>
        <v>19908740000000</v>
      </c>
      <c r="S132" s="95">
        <f t="shared" si="24"/>
        <v>0.38360036848138052</v>
      </c>
      <c r="T132" s="56">
        <f t="shared" si="34"/>
        <v>7637000000000</v>
      </c>
      <c r="U132" s="82">
        <f t="shared" si="25"/>
        <v>719000000000</v>
      </c>
      <c r="V132" s="93">
        <f t="shared" si="26"/>
        <v>6918000000000</v>
      </c>
      <c r="W132" s="56">
        <f t="shared" si="27"/>
        <v>6918000000000</v>
      </c>
      <c r="X132" s="82">
        <f t="shared" si="28"/>
        <v>7637000000000</v>
      </c>
      <c r="Y132" s="95">
        <f t="shared" si="29"/>
        <v>0.90585308367159878</v>
      </c>
      <c r="Z132" s="96">
        <f t="shared" si="30"/>
        <v>10.621696801112657</v>
      </c>
      <c r="AA132" s="68">
        <f t="shared" si="31"/>
        <v>0.38360036848138052</v>
      </c>
      <c r="AB132" s="97">
        <f t="shared" si="32"/>
        <v>0.90585308367159878</v>
      </c>
      <c r="AC132" s="95">
        <f t="shared" si="33"/>
        <v>11.911150253265635</v>
      </c>
    </row>
    <row r="133" spans="1:29" ht="15.5" x14ac:dyDescent="0.35">
      <c r="A133" s="11">
        <v>27</v>
      </c>
      <c r="B133" s="50" t="s">
        <v>71</v>
      </c>
      <c r="C133" s="11" t="s">
        <v>72</v>
      </c>
      <c r="D133" s="12">
        <v>2018</v>
      </c>
      <c r="E133" s="86">
        <v>15590000000000</v>
      </c>
      <c r="F133" s="13">
        <v>13545000000000</v>
      </c>
      <c r="G133" s="13"/>
      <c r="H133" s="13">
        <v>306953000000</v>
      </c>
      <c r="I133" s="13">
        <v>392768000000</v>
      </c>
      <c r="J133" s="13"/>
      <c r="K133" s="13"/>
      <c r="L133" s="54">
        <f t="shared" si="21"/>
        <v>13459185000000</v>
      </c>
      <c r="M133" s="91">
        <f t="shared" si="22"/>
        <v>2130815000000</v>
      </c>
      <c r="N133" s="17">
        <f t="shared" si="38"/>
        <v>2130815000000</v>
      </c>
      <c r="O133" s="92">
        <f t="shared" si="35"/>
        <v>392768000000</v>
      </c>
      <c r="P133" s="103">
        <f t="shared" si="23"/>
        <v>5.425123737167997</v>
      </c>
      <c r="Q133" s="17">
        <f t="shared" si="36"/>
        <v>2130815000000</v>
      </c>
      <c r="R133" s="83">
        <f>'pbv,der,roa'!F133</f>
        <v>8769000000000</v>
      </c>
      <c r="S133" s="95">
        <f t="shared" si="24"/>
        <v>0.24299407001938647</v>
      </c>
      <c r="T133" s="56">
        <f t="shared" si="34"/>
        <v>2130815000000</v>
      </c>
      <c r="U133" s="82">
        <f t="shared" si="25"/>
        <v>392768000000</v>
      </c>
      <c r="V133" s="93">
        <f t="shared" si="26"/>
        <v>1738047000000</v>
      </c>
      <c r="W133" s="56">
        <f t="shared" si="27"/>
        <v>1738047000000</v>
      </c>
      <c r="X133" s="82">
        <f t="shared" si="28"/>
        <v>2130815000000</v>
      </c>
      <c r="Y133" s="95">
        <f t="shared" si="29"/>
        <v>0.81567240703674415</v>
      </c>
      <c r="Z133" s="96">
        <f t="shared" si="30"/>
        <v>5.425123737167997</v>
      </c>
      <c r="AA133" s="68">
        <f t="shared" si="31"/>
        <v>0.24299407001938647</v>
      </c>
      <c r="AB133" s="97">
        <f t="shared" si="32"/>
        <v>0.81567240703674415</v>
      </c>
      <c r="AC133" s="95">
        <f t="shared" si="33"/>
        <v>6.4837902142241273</v>
      </c>
    </row>
    <row r="134" spans="1:29" ht="15.5" x14ac:dyDescent="0.35">
      <c r="A134" s="11"/>
      <c r="B134" s="11"/>
      <c r="C134" s="11"/>
      <c r="D134" s="12">
        <v>2019</v>
      </c>
      <c r="E134" s="86">
        <v>16560000000000</v>
      </c>
      <c r="F134" s="13">
        <v>14254000000000</v>
      </c>
      <c r="G134" s="13"/>
      <c r="H134" s="13">
        <v>136763000000</v>
      </c>
      <c r="I134" s="13">
        <v>386065000000</v>
      </c>
      <c r="J134" s="13"/>
      <c r="K134" s="13"/>
      <c r="L134" s="54">
        <f t="shared" ref="L134:L190" si="39">(F134+H134+J134)-(G134+I134+K134)</f>
        <v>14004698000000</v>
      </c>
      <c r="M134" s="91">
        <f t="shared" ref="M134:M192" si="40">E134-L134</f>
        <v>2555302000000</v>
      </c>
      <c r="N134" s="17">
        <f t="shared" si="38"/>
        <v>2555302000000</v>
      </c>
      <c r="O134" s="92">
        <f t="shared" si="35"/>
        <v>386065000000</v>
      </c>
      <c r="P134" s="103">
        <f t="shared" ref="P134:P192" si="41">N134/O134</f>
        <v>6.6188387965757061</v>
      </c>
      <c r="Q134" s="17">
        <f t="shared" si="36"/>
        <v>2555302000000</v>
      </c>
      <c r="R134" s="83">
        <f>'pbv,der,roa'!F134</f>
        <v>7266000000000</v>
      </c>
      <c r="S134" s="95">
        <f t="shared" ref="S134:S192" si="42">Q134/R134</f>
        <v>0.35167932837875032</v>
      </c>
      <c r="T134" s="56">
        <f t="shared" si="34"/>
        <v>2555302000000</v>
      </c>
      <c r="U134" s="82">
        <f t="shared" ref="U134:U192" si="43">O134</f>
        <v>386065000000</v>
      </c>
      <c r="V134" s="93">
        <f t="shared" ref="V134:V192" si="44">T134-U134</f>
        <v>2169237000000</v>
      </c>
      <c r="W134" s="56">
        <f t="shared" ref="W134:W192" si="45">V134</f>
        <v>2169237000000</v>
      </c>
      <c r="X134" s="82">
        <f t="shared" ref="X134:X192" si="46">T134</f>
        <v>2555302000000</v>
      </c>
      <c r="Y134" s="95">
        <f t="shared" ref="Y134:Y192" si="47">W134/X134</f>
        <v>0.84891609680577873</v>
      </c>
      <c r="Z134" s="96">
        <f t="shared" ref="Z134:Z192" si="48">P134</f>
        <v>6.6188387965757061</v>
      </c>
      <c r="AA134" s="68">
        <f t="shared" ref="AA134:AA192" si="49">S134</f>
        <v>0.35167932837875032</v>
      </c>
      <c r="AB134" s="97">
        <f t="shared" ref="AB134:AB192" si="50">Y134</f>
        <v>0.84891609680577873</v>
      </c>
      <c r="AC134" s="95">
        <f t="shared" ref="AC134:AC192" si="51">Z134+AA134+AB134</f>
        <v>7.8194342217602353</v>
      </c>
    </row>
    <row r="135" spans="1:29" ht="15.5" x14ac:dyDescent="0.35">
      <c r="A135" s="11"/>
      <c r="B135" s="11"/>
      <c r="C135" s="11"/>
      <c r="D135" s="12">
        <v>2020</v>
      </c>
      <c r="E135" s="86">
        <v>11182000000000</v>
      </c>
      <c r="F135" s="13">
        <v>9177000000000</v>
      </c>
      <c r="G135" s="13"/>
      <c r="H135" s="13">
        <v>801203000000</v>
      </c>
      <c r="I135" s="13">
        <v>337834000000</v>
      </c>
      <c r="J135" s="13"/>
      <c r="K135" s="13"/>
      <c r="L135" s="52">
        <f t="shared" si="39"/>
        <v>9640369000000</v>
      </c>
      <c r="M135" s="91">
        <f t="shared" si="40"/>
        <v>1541631000000</v>
      </c>
      <c r="N135" s="17">
        <f t="shared" si="38"/>
        <v>1541631000000</v>
      </c>
      <c r="O135" s="92">
        <f t="shared" si="35"/>
        <v>337834000000</v>
      </c>
      <c r="P135" s="103">
        <f t="shared" si="41"/>
        <v>4.5632795988562433</v>
      </c>
      <c r="Q135" s="17">
        <f t="shared" si="36"/>
        <v>1541631000000</v>
      </c>
      <c r="R135" s="83">
        <f>'pbv,der,roa'!F135</f>
        <v>6324000000000</v>
      </c>
      <c r="S135" s="95">
        <f t="shared" si="42"/>
        <v>0.24377466793168881</v>
      </c>
      <c r="T135" s="56">
        <f t="shared" ref="T135:T192" si="52">Q135</f>
        <v>1541631000000</v>
      </c>
      <c r="U135" s="82">
        <f t="shared" si="43"/>
        <v>337834000000</v>
      </c>
      <c r="V135" s="93">
        <f t="shared" si="44"/>
        <v>1203797000000</v>
      </c>
      <c r="W135" s="56">
        <f t="shared" si="45"/>
        <v>1203797000000</v>
      </c>
      <c r="X135" s="82">
        <f t="shared" si="46"/>
        <v>1541631000000</v>
      </c>
      <c r="Y135" s="95">
        <f t="shared" si="47"/>
        <v>0.78085936258417221</v>
      </c>
      <c r="Z135" s="96">
        <f t="shared" si="48"/>
        <v>4.5632795988562433</v>
      </c>
      <c r="AA135" s="68">
        <f t="shared" si="49"/>
        <v>0.24377466793168881</v>
      </c>
      <c r="AB135" s="97">
        <f t="shared" si="50"/>
        <v>0.78085936258417221</v>
      </c>
      <c r="AC135" s="95">
        <f t="shared" si="51"/>
        <v>5.5879136293721041</v>
      </c>
    </row>
    <row r="136" spans="1:29" ht="15.5" x14ac:dyDescent="0.35">
      <c r="A136" s="11"/>
      <c r="B136" s="11"/>
      <c r="C136" s="11"/>
      <c r="D136" s="12">
        <v>2021</v>
      </c>
      <c r="E136" s="86">
        <v>12908000000000</v>
      </c>
      <c r="F136" s="13">
        <v>10847000000000</v>
      </c>
      <c r="G136" s="13"/>
      <c r="H136" s="13">
        <v>840894000000</v>
      </c>
      <c r="I136" s="13">
        <v>352346000000</v>
      </c>
      <c r="J136" s="13"/>
      <c r="K136" s="13"/>
      <c r="L136" s="54">
        <f t="shared" si="39"/>
        <v>11335548000000</v>
      </c>
      <c r="M136" s="91">
        <f t="shared" si="40"/>
        <v>1572452000000</v>
      </c>
      <c r="N136" s="17">
        <f t="shared" si="38"/>
        <v>1572452000000</v>
      </c>
      <c r="O136" s="92">
        <f t="shared" ref="O136:O192" si="53">G136+I136+K136</f>
        <v>352346000000</v>
      </c>
      <c r="P136" s="103">
        <f t="shared" si="41"/>
        <v>4.4628064459366641</v>
      </c>
      <c r="Q136" s="17">
        <f t="shared" si="36"/>
        <v>1572452000000</v>
      </c>
      <c r="R136" s="83">
        <f>'pbv,der,roa'!F136</f>
        <v>6259000000000</v>
      </c>
      <c r="S136" s="95">
        <f t="shared" si="42"/>
        <v>0.25123054801086436</v>
      </c>
      <c r="T136" s="56">
        <f t="shared" si="52"/>
        <v>1572452000000</v>
      </c>
      <c r="U136" s="82">
        <f t="shared" si="43"/>
        <v>352346000000</v>
      </c>
      <c r="V136" s="93">
        <f t="shared" si="44"/>
        <v>1220106000000</v>
      </c>
      <c r="W136" s="56">
        <f t="shared" si="45"/>
        <v>1220106000000</v>
      </c>
      <c r="X136" s="82">
        <f t="shared" si="46"/>
        <v>1572452000000</v>
      </c>
      <c r="Y136" s="95">
        <f t="shared" si="47"/>
        <v>0.77592575162866662</v>
      </c>
      <c r="Z136" s="96">
        <f t="shared" si="48"/>
        <v>4.4628064459366641</v>
      </c>
      <c r="AA136" s="68">
        <f t="shared" si="49"/>
        <v>0.25123054801086436</v>
      </c>
      <c r="AB136" s="97">
        <f t="shared" si="50"/>
        <v>0.77592575162866662</v>
      </c>
      <c r="AC136" s="95">
        <f t="shared" si="51"/>
        <v>5.4899627455761957</v>
      </c>
    </row>
    <row r="137" spans="1:29" ht="15.5" x14ac:dyDescent="0.35">
      <c r="A137" s="11"/>
      <c r="B137" s="11"/>
      <c r="C137" s="11"/>
      <c r="D137" s="12">
        <v>2022</v>
      </c>
      <c r="E137" s="86">
        <v>13859000000000</v>
      </c>
      <c r="F137" s="13">
        <v>11542000000000</v>
      </c>
      <c r="G137" s="13"/>
      <c r="H137" s="13">
        <v>776324000000</v>
      </c>
      <c r="I137" s="13">
        <v>287754000000</v>
      </c>
      <c r="J137" s="13"/>
      <c r="K137" s="13"/>
      <c r="L137" s="54">
        <f t="shared" si="39"/>
        <v>12030570000000</v>
      </c>
      <c r="M137" s="91">
        <f t="shared" si="40"/>
        <v>1828430000000</v>
      </c>
      <c r="N137" s="17">
        <f t="shared" si="38"/>
        <v>1828430000000</v>
      </c>
      <c r="O137" s="92">
        <f t="shared" si="53"/>
        <v>287754000000</v>
      </c>
      <c r="P137" s="103">
        <f t="shared" si="41"/>
        <v>6.3541427747311943</v>
      </c>
      <c r="Q137" s="17">
        <f t="shared" si="36"/>
        <v>1828430000000</v>
      </c>
      <c r="R137" s="83">
        <f>'pbv,der,roa'!F137</f>
        <v>6187000000000</v>
      </c>
      <c r="S137" s="95">
        <f t="shared" si="42"/>
        <v>0.29552771941166961</v>
      </c>
      <c r="T137" s="56">
        <f t="shared" si="52"/>
        <v>1828430000000</v>
      </c>
      <c r="U137" s="82">
        <f t="shared" si="43"/>
        <v>287754000000</v>
      </c>
      <c r="V137" s="93">
        <f t="shared" si="44"/>
        <v>1540676000000</v>
      </c>
      <c r="W137" s="56">
        <f t="shared" si="45"/>
        <v>1540676000000</v>
      </c>
      <c r="X137" s="82">
        <f t="shared" si="46"/>
        <v>1828430000000</v>
      </c>
      <c r="Y137" s="95">
        <f t="shared" si="47"/>
        <v>0.84262235907308458</v>
      </c>
      <c r="Z137" s="96">
        <f t="shared" si="48"/>
        <v>6.3541427747311943</v>
      </c>
      <c r="AA137" s="68">
        <f t="shared" si="49"/>
        <v>0.29552771941166961</v>
      </c>
      <c r="AB137" s="97">
        <f t="shared" si="50"/>
        <v>0.84262235907308458</v>
      </c>
      <c r="AC137" s="95">
        <f t="shared" si="51"/>
        <v>7.4922928532159485</v>
      </c>
    </row>
    <row r="138" spans="1:29" ht="15.5" x14ac:dyDescent="0.35">
      <c r="A138" s="11">
        <v>28</v>
      </c>
      <c r="B138" s="50" t="s">
        <v>33</v>
      </c>
      <c r="C138" s="11" t="s">
        <v>34</v>
      </c>
      <c r="D138" s="12">
        <v>2018</v>
      </c>
      <c r="E138" s="86">
        <v>24060000000000</v>
      </c>
      <c r="F138" s="13">
        <v>17664000000000</v>
      </c>
      <c r="G138" s="13">
        <v>1192000000000</v>
      </c>
      <c r="H138" s="13">
        <v>3045000000000</v>
      </c>
      <c r="I138" s="13">
        <v>140109000000</v>
      </c>
      <c r="J138" s="13">
        <v>723203000000</v>
      </c>
      <c r="K138" s="13">
        <v>239460000000</v>
      </c>
      <c r="L138" s="52">
        <f t="shared" si="39"/>
        <v>19860634000000</v>
      </c>
      <c r="M138" s="91">
        <f t="shared" si="40"/>
        <v>4199366000000</v>
      </c>
      <c r="N138" s="17">
        <f t="shared" si="38"/>
        <v>4199366000000</v>
      </c>
      <c r="O138" s="92">
        <f t="shared" si="53"/>
        <v>1571569000000</v>
      </c>
      <c r="P138" s="103">
        <f t="shared" si="41"/>
        <v>2.6720850309467798</v>
      </c>
      <c r="Q138" s="17">
        <f t="shared" si="36"/>
        <v>4199366000000</v>
      </c>
      <c r="R138" s="83">
        <f>'pbv,der,roa'!F138</f>
        <v>8542544000000</v>
      </c>
      <c r="S138" s="95">
        <f t="shared" si="42"/>
        <v>0.49158260115487845</v>
      </c>
      <c r="T138" s="56">
        <f t="shared" si="52"/>
        <v>4199366000000</v>
      </c>
      <c r="U138" s="82">
        <f t="shared" si="43"/>
        <v>1571569000000</v>
      </c>
      <c r="V138" s="93">
        <f t="shared" si="44"/>
        <v>2627797000000</v>
      </c>
      <c r="W138" s="56">
        <f t="shared" si="45"/>
        <v>2627797000000</v>
      </c>
      <c r="X138" s="82">
        <f t="shared" si="46"/>
        <v>4199366000000</v>
      </c>
      <c r="Y138" s="95">
        <f t="shared" si="47"/>
        <v>0.62576041240511071</v>
      </c>
      <c r="Z138" s="96">
        <f t="shared" si="48"/>
        <v>2.6720850309467798</v>
      </c>
      <c r="AA138" s="68">
        <f t="shared" si="49"/>
        <v>0.49158260115487845</v>
      </c>
      <c r="AB138" s="97">
        <f t="shared" si="50"/>
        <v>0.62576041240511071</v>
      </c>
      <c r="AC138" s="95">
        <f t="shared" si="51"/>
        <v>3.789428044506769</v>
      </c>
    </row>
    <row r="139" spans="1:29" ht="15.5" x14ac:dyDescent="0.35">
      <c r="A139" s="11"/>
      <c r="B139" s="11"/>
      <c r="C139" s="11"/>
      <c r="D139" s="12">
        <v>2019</v>
      </c>
      <c r="E139" s="86">
        <v>25026000000000</v>
      </c>
      <c r="F139" s="13">
        <v>17109000000000</v>
      </c>
      <c r="G139" s="13">
        <v>1249000000000</v>
      </c>
      <c r="H139" s="13">
        <v>4027000000000</v>
      </c>
      <c r="I139" s="13">
        <v>170410000000</v>
      </c>
      <c r="J139" s="13">
        <v>716989000000</v>
      </c>
      <c r="K139" s="13">
        <v>264827000000</v>
      </c>
      <c r="L139" s="54">
        <f t="shared" si="39"/>
        <v>20168752000000</v>
      </c>
      <c r="M139" s="91">
        <f t="shared" si="40"/>
        <v>4857248000000</v>
      </c>
      <c r="N139" s="17">
        <f t="shared" si="38"/>
        <v>4857248000000</v>
      </c>
      <c r="O139" s="92">
        <f t="shared" si="53"/>
        <v>1684237000000</v>
      </c>
      <c r="P139" s="103">
        <f t="shared" si="41"/>
        <v>2.8839456679790314</v>
      </c>
      <c r="Q139" s="17">
        <f t="shared" si="36"/>
        <v>4857248000000</v>
      </c>
      <c r="R139" s="83">
        <f>'pbv,der,roa'!F139</f>
        <v>9899940000000</v>
      </c>
      <c r="S139" s="95">
        <f t="shared" si="42"/>
        <v>0.4906340846510181</v>
      </c>
      <c r="T139" s="56">
        <f t="shared" si="52"/>
        <v>4857248000000</v>
      </c>
      <c r="U139" s="82">
        <f t="shared" si="43"/>
        <v>1684237000000</v>
      </c>
      <c r="V139" s="93">
        <f t="shared" si="44"/>
        <v>3173011000000</v>
      </c>
      <c r="W139" s="56">
        <f t="shared" si="45"/>
        <v>3173011000000</v>
      </c>
      <c r="X139" s="82">
        <f t="shared" si="46"/>
        <v>4857248000000</v>
      </c>
      <c r="Y139" s="95">
        <f t="shared" si="47"/>
        <v>0.65325282958580666</v>
      </c>
      <c r="Z139" s="96">
        <f t="shared" si="48"/>
        <v>2.8839456679790314</v>
      </c>
      <c r="AA139" s="68">
        <f t="shared" si="49"/>
        <v>0.4906340846510181</v>
      </c>
      <c r="AB139" s="97">
        <f t="shared" si="50"/>
        <v>0.65325282958580666</v>
      </c>
      <c r="AC139" s="95">
        <f t="shared" si="51"/>
        <v>4.027832582215856</v>
      </c>
    </row>
    <row r="140" spans="1:29" ht="15.5" x14ac:dyDescent="0.35">
      <c r="A140" s="11"/>
      <c r="B140" s="11"/>
      <c r="C140" s="11"/>
      <c r="D140" s="12">
        <v>2020</v>
      </c>
      <c r="E140" s="86">
        <v>24476000000000</v>
      </c>
      <c r="F140" s="13">
        <v>17177000000000</v>
      </c>
      <c r="G140" s="13">
        <v>1369000000000</v>
      </c>
      <c r="H140" s="13">
        <v>3769000000000</v>
      </c>
      <c r="I140" s="13">
        <v>139484000000</v>
      </c>
      <c r="J140" s="13">
        <v>698959000000</v>
      </c>
      <c r="K140" s="13">
        <v>300803000000</v>
      </c>
      <c r="L140" s="54">
        <f t="shared" si="39"/>
        <v>19835672000000</v>
      </c>
      <c r="M140" s="91">
        <f t="shared" si="40"/>
        <v>4640328000000</v>
      </c>
      <c r="N140" s="17">
        <f t="shared" si="38"/>
        <v>4640328000000</v>
      </c>
      <c r="O140" s="92">
        <f t="shared" si="53"/>
        <v>1809287000000</v>
      </c>
      <c r="P140" s="103">
        <f t="shared" si="41"/>
        <v>2.5647274313030493</v>
      </c>
      <c r="Q140" s="17">
        <f t="shared" si="36"/>
        <v>4640328000000</v>
      </c>
      <c r="R140" s="83">
        <f>'pbv,der,roa'!F140</f>
        <v>11271468000000</v>
      </c>
      <c r="S140" s="95">
        <f t="shared" si="42"/>
        <v>0.41168798953250813</v>
      </c>
      <c r="T140" s="56">
        <f t="shared" si="52"/>
        <v>4640328000000</v>
      </c>
      <c r="U140" s="82">
        <f t="shared" si="43"/>
        <v>1809287000000</v>
      </c>
      <c r="V140" s="93">
        <f t="shared" si="44"/>
        <v>2831041000000</v>
      </c>
      <c r="W140" s="56">
        <f t="shared" si="45"/>
        <v>2831041000000</v>
      </c>
      <c r="X140" s="82">
        <f t="shared" si="46"/>
        <v>4640328000000</v>
      </c>
      <c r="Y140" s="95">
        <f t="shared" si="47"/>
        <v>0.61009501914519837</v>
      </c>
      <c r="Z140" s="96">
        <f t="shared" si="48"/>
        <v>2.5647274313030493</v>
      </c>
      <c r="AA140" s="68">
        <f t="shared" si="49"/>
        <v>0.41168798953250813</v>
      </c>
      <c r="AB140" s="97">
        <f t="shared" si="50"/>
        <v>0.61009501914519837</v>
      </c>
      <c r="AC140" s="95">
        <f t="shared" si="51"/>
        <v>3.5865104399807555</v>
      </c>
    </row>
    <row r="141" spans="1:29" ht="15.5" x14ac:dyDescent="0.35">
      <c r="A141" s="11"/>
      <c r="B141" s="11"/>
      <c r="C141" s="11"/>
      <c r="D141" s="12">
        <v>2021</v>
      </c>
      <c r="E141" s="86">
        <v>27904000000000</v>
      </c>
      <c r="F141" s="13">
        <v>20981000000000</v>
      </c>
      <c r="G141" s="13">
        <v>1451000000000</v>
      </c>
      <c r="H141" s="13">
        <v>4539000000000</v>
      </c>
      <c r="I141" s="13">
        <v>149946000000</v>
      </c>
      <c r="J141" s="13">
        <v>611220000000</v>
      </c>
      <c r="K141" s="13">
        <v>306457000000</v>
      </c>
      <c r="L141" s="52">
        <f t="shared" si="39"/>
        <v>24223817000000</v>
      </c>
      <c r="M141" s="91">
        <f t="shared" si="40"/>
        <v>3680183000000</v>
      </c>
      <c r="N141" s="17">
        <f t="shared" si="38"/>
        <v>3680183000000</v>
      </c>
      <c r="O141" s="92">
        <f t="shared" si="53"/>
        <v>1907403000000</v>
      </c>
      <c r="P141" s="103">
        <f t="shared" si="41"/>
        <v>1.9294207883703653</v>
      </c>
      <c r="Q141" s="17">
        <f t="shared" si="36"/>
        <v>3680183000000</v>
      </c>
      <c r="R141" s="83">
        <f>'pbv,der,roa'!F141</f>
        <v>11360031000000</v>
      </c>
      <c r="S141" s="95">
        <f t="shared" si="42"/>
        <v>0.32395888708402293</v>
      </c>
      <c r="T141" s="56">
        <f t="shared" si="52"/>
        <v>3680183000000</v>
      </c>
      <c r="U141" s="82">
        <f t="shared" si="43"/>
        <v>1907403000000</v>
      </c>
      <c r="V141" s="93">
        <f t="shared" si="44"/>
        <v>1772780000000</v>
      </c>
      <c r="W141" s="56">
        <f t="shared" si="45"/>
        <v>1772780000000</v>
      </c>
      <c r="X141" s="82">
        <f t="shared" si="46"/>
        <v>3680183000000</v>
      </c>
      <c r="Y141" s="95">
        <f t="shared" si="47"/>
        <v>0.48170974106450687</v>
      </c>
      <c r="Z141" s="96">
        <f t="shared" si="48"/>
        <v>1.9294207883703653</v>
      </c>
      <c r="AA141" s="68">
        <f t="shared" si="49"/>
        <v>0.32395888708402293</v>
      </c>
      <c r="AB141" s="97">
        <f t="shared" si="50"/>
        <v>0.48170974106450687</v>
      </c>
      <c r="AC141" s="95">
        <f t="shared" si="51"/>
        <v>2.7350894165188953</v>
      </c>
    </row>
    <row r="142" spans="1:29" ht="15.5" x14ac:dyDescent="0.35">
      <c r="A142" s="11"/>
      <c r="B142" s="50"/>
      <c r="C142" s="11"/>
      <c r="D142" s="12">
        <v>2022</v>
      </c>
      <c r="E142" s="87">
        <v>30669000000000</v>
      </c>
      <c r="F142" s="13">
        <v>23829000000000</v>
      </c>
      <c r="G142" s="13">
        <v>1462000000000</v>
      </c>
      <c r="H142" s="13">
        <v>3708000000000</v>
      </c>
      <c r="I142" s="13">
        <v>149372000000</v>
      </c>
      <c r="J142" s="13">
        <v>697735000000</v>
      </c>
      <c r="K142" s="13">
        <v>315212000000</v>
      </c>
      <c r="L142" s="54">
        <f t="shared" si="39"/>
        <v>26308151000000</v>
      </c>
      <c r="M142" s="91">
        <f t="shared" si="40"/>
        <v>4360849000000</v>
      </c>
      <c r="N142" s="17">
        <f t="shared" si="38"/>
        <v>4360849000000</v>
      </c>
      <c r="O142" s="92">
        <f t="shared" si="53"/>
        <v>1926584000000</v>
      </c>
      <c r="P142" s="103">
        <f t="shared" si="41"/>
        <v>2.2635135555989252</v>
      </c>
      <c r="Q142" s="17">
        <f t="shared" si="36"/>
        <v>4360849000000</v>
      </c>
      <c r="R142" s="83">
        <f>'pbv,der,roa'!F142</f>
        <v>12834694090515</v>
      </c>
      <c r="S142" s="95">
        <f t="shared" si="42"/>
        <v>0.33977038870156806</v>
      </c>
      <c r="T142" s="56">
        <f t="shared" si="52"/>
        <v>4360849000000</v>
      </c>
      <c r="U142" s="82">
        <f t="shared" si="43"/>
        <v>1926584000000</v>
      </c>
      <c r="V142" s="93">
        <f t="shared" si="44"/>
        <v>2434265000000</v>
      </c>
      <c r="W142" s="56">
        <f t="shared" si="45"/>
        <v>2434265000000</v>
      </c>
      <c r="X142" s="82">
        <f t="shared" si="46"/>
        <v>4360849000000</v>
      </c>
      <c r="Y142" s="95">
        <f t="shared" si="47"/>
        <v>0.55820896343808279</v>
      </c>
      <c r="Z142" s="96">
        <f t="shared" si="48"/>
        <v>2.2635135555989252</v>
      </c>
      <c r="AA142" s="68">
        <f t="shared" si="49"/>
        <v>0.33977038870156806</v>
      </c>
      <c r="AB142" s="97">
        <f t="shared" si="50"/>
        <v>0.55820896343808279</v>
      </c>
      <c r="AC142" s="95">
        <f t="shared" si="51"/>
        <v>3.1614929077385758</v>
      </c>
    </row>
    <row r="143" spans="1:29" ht="15.5" x14ac:dyDescent="0.35">
      <c r="A143" s="11">
        <v>29</v>
      </c>
      <c r="B143" s="11" t="s">
        <v>35</v>
      </c>
      <c r="C143" s="11" t="s">
        <v>36</v>
      </c>
      <c r="D143" s="12">
        <v>2018</v>
      </c>
      <c r="E143" s="86">
        <v>2767000000000</v>
      </c>
      <c r="F143" s="13">
        <v>1274000000000</v>
      </c>
      <c r="G143" s="13">
        <v>212800000000</v>
      </c>
      <c r="H143" s="13">
        <v>976075000000</v>
      </c>
      <c r="I143" s="13">
        <v>166213000000</v>
      </c>
      <c r="J143" s="13">
        <v>377678000000</v>
      </c>
      <c r="K143" s="13">
        <v>241589000000</v>
      </c>
      <c r="L143" s="54">
        <f t="shared" si="39"/>
        <v>2007151000000</v>
      </c>
      <c r="M143" s="91">
        <f t="shared" si="40"/>
        <v>759849000000</v>
      </c>
      <c r="N143" s="17">
        <f t="shared" si="38"/>
        <v>759849000000</v>
      </c>
      <c r="O143" s="92">
        <f t="shared" si="53"/>
        <v>620602000000</v>
      </c>
      <c r="P143" s="103">
        <f t="shared" si="41"/>
        <v>1.2243740754944392</v>
      </c>
      <c r="Q143" s="17">
        <f t="shared" si="36"/>
        <v>759849000000</v>
      </c>
      <c r="R143" s="83">
        <f>'pbv,der,roa'!F143</f>
        <v>2917000000000</v>
      </c>
      <c r="S143" s="95">
        <f t="shared" si="42"/>
        <v>0.26048988687007202</v>
      </c>
      <c r="T143" s="56">
        <f t="shared" si="52"/>
        <v>759849000000</v>
      </c>
      <c r="U143" s="82">
        <f t="shared" si="43"/>
        <v>620602000000</v>
      </c>
      <c r="V143" s="93">
        <f t="shared" si="44"/>
        <v>139247000000</v>
      </c>
      <c r="W143" s="56">
        <f t="shared" si="45"/>
        <v>139247000000</v>
      </c>
      <c r="X143" s="82">
        <f t="shared" si="46"/>
        <v>759849000000</v>
      </c>
      <c r="Y143" s="95">
        <f t="shared" si="47"/>
        <v>0.18325614694498513</v>
      </c>
      <c r="Z143" s="96">
        <f t="shared" si="48"/>
        <v>1.2243740754944392</v>
      </c>
      <c r="AA143" s="68">
        <f t="shared" si="49"/>
        <v>0.26048988687007202</v>
      </c>
      <c r="AB143" s="97">
        <f t="shared" si="50"/>
        <v>0.18325614694498513</v>
      </c>
      <c r="AC143" s="95">
        <f t="shared" si="51"/>
        <v>1.6681201093094964</v>
      </c>
    </row>
    <row r="144" spans="1:29" ht="15.5" x14ac:dyDescent="0.35">
      <c r="A144" s="11"/>
      <c r="B144" s="11"/>
      <c r="C144" s="11"/>
      <c r="D144" s="12">
        <v>2019</v>
      </c>
      <c r="E144" s="86">
        <v>3337000000000</v>
      </c>
      <c r="F144" s="13">
        <v>1487000000000</v>
      </c>
      <c r="G144" s="13">
        <v>23451000000</v>
      </c>
      <c r="H144" s="13">
        <v>1142000000000</v>
      </c>
      <c r="I144" s="13">
        <v>214558000000</v>
      </c>
      <c r="J144" s="13">
        <v>413751000000</v>
      </c>
      <c r="K144" s="13">
        <v>249227000000</v>
      </c>
      <c r="L144" s="52">
        <f t="shared" si="39"/>
        <v>2555515000000</v>
      </c>
      <c r="M144" s="91">
        <f t="shared" si="40"/>
        <v>781485000000</v>
      </c>
      <c r="N144" s="17">
        <f t="shared" si="38"/>
        <v>781485000000</v>
      </c>
      <c r="O144" s="92">
        <f t="shared" si="53"/>
        <v>487236000000</v>
      </c>
      <c r="P144" s="103">
        <f t="shared" si="41"/>
        <v>1.6039147353643819</v>
      </c>
      <c r="Q144" s="17">
        <f t="shared" si="36"/>
        <v>781485000000</v>
      </c>
      <c r="R144" s="83">
        <f>'pbv,der,roa'!F144</f>
        <v>3093000000000</v>
      </c>
      <c r="S144" s="95">
        <f t="shared" si="42"/>
        <v>0.25266246362754607</v>
      </c>
      <c r="T144" s="56">
        <f t="shared" si="52"/>
        <v>781485000000</v>
      </c>
      <c r="U144" s="82">
        <f t="shared" si="43"/>
        <v>487236000000</v>
      </c>
      <c r="V144" s="93">
        <f t="shared" si="44"/>
        <v>294249000000</v>
      </c>
      <c r="W144" s="56">
        <f t="shared" si="45"/>
        <v>294249000000</v>
      </c>
      <c r="X144" s="82">
        <f t="shared" si="46"/>
        <v>781485000000</v>
      </c>
      <c r="Y144" s="95">
        <f t="shared" si="47"/>
        <v>0.37652546114128871</v>
      </c>
      <c r="Z144" s="96">
        <f t="shared" si="48"/>
        <v>1.6039147353643819</v>
      </c>
      <c r="AA144" s="68">
        <f t="shared" si="49"/>
        <v>0.25266246362754607</v>
      </c>
      <c r="AB144" s="97">
        <f t="shared" si="50"/>
        <v>0.37652546114128871</v>
      </c>
      <c r="AC144" s="95">
        <f t="shared" si="51"/>
        <v>2.2331026601332167</v>
      </c>
    </row>
    <row r="145" spans="1:29" ht="15.5" x14ac:dyDescent="0.35">
      <c r="A145" s="11"/>
      <c r="B145" s="11"/>
      <c r="C145" s="11"/>
      <c r="D145" s="12">
        <v>2020</v>
      </c>
      <c r="E145" s="86">
        <v>3212000000000</v>
      </c>
      <c r="F145" s="13">
        <v>1409000000000</v>
      </c>
      <c r="G145" s="13">
        <v>257686000000</v>
      </c>
      <c r="H145" s="13">
        <v>1200000000000</v>
      </c>
      <c r="I145" s="13">
        <v>305633000000</v>
      </c>
      <c r="J145" s="13">
        <v>398191000000</v>
      </c>
      <c r="K145" s="13">
        <v>252615000000</v>
      </c>
      <c r="L145" s="54">
        <f t="shared" si="39"/>
        <v>2191257000000</v>
      </c>
      <c r="M145" s="91">
        <f t="shared" si="40"/>
        <v>1020743000000</v>
      </c>
      <c r="N145" s="17">
        <f t="shared" si="38"/>
        <v>1020743000000</v>
      </c>
      <c r="O145" s="92">
        <f t="shared" si="53"/>
        <v>815934000000</v>
      </c>
      <c r="P145" s="103">
        <f t="shared" si="41"/>
        <v>1.2510117239874794</v>
      </c>
      <c r="Q145" s="17">
        <f t="shared" si="36"/>
        <v>1020743000000</v>
      </c>
      <c r="R145" s="83">
        <f>'pbv,der,roa'!F145</f>
        <v>3228000000000</v>
      </c>
      <c r="S145" s="95">
        <f t="shared" si="42"/>
        <v>0.31621530359355637</v>
      </c>
      <c r="T145" s="56">
        <f t="shared" si="52"/>
        <v>1020743000000</v>
      </c>
      <c r="U145" s="82">
        <f t="shared" si="43"/>
        <v>815934000000</v>
      </c>
      <c r="V145" s="93">
        <f t="shared" si="44"/>
        <v>204809000000</v>
      </c>
      <c r="W145" s="56">
        <f t="shared" si="45"/>
        <v>204809000000</v>
      </c>
      <c r="X145" s="82">
        <f t="shared" si="46"/>
        <v>1020743000000</v>
      </c>
      <c r="Y145" s="95">
        <f t="shared" si="47"/>
        <v>0.20064697970008122</v>
      </c>
      <c r="Z145" s="96">
        <f t="shared" si="48"/>
        <v>1.2510117239874794</v>
      </c>
      <c r="AA145" s="68">
        <f t="shared" si="49"/>
        <v>0.31621530359355637</v>
      </c>
      <c r="AB145" s="97">
        <f t="shared" si="50"/>
        <v>0.20064697970008122</v>
      </c>
      <c r="AC145" s="95">
        <f t="shared" si="51"/>
        <v>1.767874007281117</v>
      </c>
    </row>
    <row r="146" spans="1:29" ht="15.5" x14ac:dyDescent="0.35">
      <c r="A146" s="11"/>
      <c r="B146" s="11"/>
      <c r="C146" s="11"/>
      <c r="D146" s="12">
        <v>2021</v>
      </c>
      <c r="E146" s="86">
        <v>3288000000000</v>
      </c>
      <c r="F146" s="13">
        <v>1500000000000</v>
      </c>
      <c r="G146" s="13">
        <v>254117000000</v>
      </c>
      <c r="H146" s="13">
        <v>1107000000000</v>
      </c>
      <c r="I146" s="13">
        <v>284101000000</v>
      </c>
      <c r="J146" s="13">
        <v>322384000000</v>
      </c>
      <c r="K146" s="13">
        <v>198467000000</v>
      </c>
      <c r="L146" s="54">
        <f t="shared" si="39"/>
        <v>2192699000000</v>
      </c>
      <c r="M146" s="91">
        <f t="shared" si="40"/>
        <v>1095301000000</v>
      </c>
      <c r="N146" s="17">
        <f t="shared" si="38"/>
        <v>1095301000000</v>
      </c>
      <c r="O146" s="92">
        <f t="shared" si="53"/>
        <v>736685000000</v>
      </c>
      <c r="P146" s="103">
        <f t="shared" si="41"/>
        <v>1.4867969349179093</v>
      </c>
      <c r="Q146" s="17">
        <f t="shared" si="36"/>
        <v>1095301000000</v>
      </c>
      <c r="R146" s="83">
        <f>'pbv,der,roa'!F146</f>
        <v>2894000000000</v>
      </c>
      <c r="S146" s="95">
        <f t="shared" si="42"/>
        <v>0.37847304768486523</v>
      </c>
      <c r="T146" s="56">
        <f t="shared" si="52"/>
        <v>1095301000000</v>
      </c>
      <c r="U146" s="82">
        <f t="shared" si="43"/>
        <v>736685000000</v>
      </c>
      <c r="V146" s="93">
        <f t="shared" si="44"/>
        <v>358616000000</v>
      </c>
      <c r="W146" s="56">
        <f t="shared" si="45"/>
        <v>358616000000</v>
      </c>
      <c r="X146" s="82">
        <f t="shared" si="46"/>
        <v>1095301000000</v>
      </c>
      <c r="Y146" s="95">
        <f t="shared" si="47"/>
        <v>0.32741319509431654</v>
      </c>
      <c r="Z146" s="96">
        <f t="shared" si="48"/>
        <v>1.4867969349179093</v>
      </c>
      <c r="AA146" s="68">
        <f t="shared" si="49"/>
        <v>0.37847304768486523</v>
      </c>
      <c r="AB146" s="97">
        <f t="shared" si="50"/>
        <v>0.32741319509431654</v>
      </c>
      <c r="AC146" s="95">
        <f t="shared" si="51"/>
        <v>2.192683177697091</v>
      </c>
    </row>
    <row r="147" spans="1:29" ht="15.5" x14ac:dyDescent="0.35">
      <c r="A147" s="11"/>
      <c r="B147" s="11"/>
      <c r="C147" s="11"/>
      <c r="D147" s="12">
        <v>2022</v>
      </c>
      <c r="E147" s="86">
        <v>3935000000000</v>
      </c>
      <c r="F147" s="13">
        <v>1849000000000</v>
      </c>
      <c r="G147" s="13">
        <v>248098000000</v>
      </c>
      <c r="H147" s="13">
        <v>1185000000000</v>
      </c>
      <c r="I147" s="13">
        <v>270267000000</v>
      </c>
      <c r="J147" s="13">
        <v>332271000000</v>
      </c>
      <c r="K147" s="13">
        <v>204654000000</v>
      </c>
      <c r="L147" s="52">
        <f t="shared" si="39"/>
        <v>2643252000000</v>
      </c>
      <c r="M147" s="91">
        <f t="shared" si="40"/>
        <v>1291748000000</v>
      </c>
      <c r="N147" s="17">
        <f t="shared" si="38"/>
        <v>1291748000000</v>
      </c>
      <c r="O147" s="92">
        <f t="shared" si="53"/>
        <v>723019000000</v>
      </c>
      <c r="P147" s="103">
        <f t="shared" si="41"/>
        <v>1.7866031183136266</v>
      </c>
      <c r="Q147" s="17">
        <f t="shared" si="36"/>
        <v>1291748000000</v>
      </c>
      <c r="R147" s="83">
        <f>'pbv,der,roa'!F147</f>
        <v>2681158538764</v>
      </c>
      <c r="S147" s="95">
        <f t="shared" si="42"/>
        <v>0.48178725029646663</v>
      </c>
      <c r="T147" s="56">
        <f t="shared" si="52"/>
        <v>1291748000000</v>
      </c>
      <c r="U147" s="82">
        <f t="shared" si="43"/>
        <v>723019000000</v>
      </c>
      <c r="V147" s="93">
        <f t="shared" si="44"/>
        <v>568729000000</v>
      </c>
      <c r="W147" s="56">
        <f t="shared" si="45"/>
        <v>568729000000</v>
      </c>
      <c r="X147" s="82">
        <f t="shared" si="46"/>
        <v>1291748000000</v>
      </c>
      <c r="Y147" s="95">
        <f t="shared" si="47"/>
        <v>0.44027859923142904</v>
      </c>
      <c r="Z147" s="96">
        <f t="shared" si="48"/>
        <v>1.7866031183136266</v>
      </c>
      <c r="AA147" s="68">
        <f t="shared" si="49"/>
        <v>0.48178725029646663</v>
      </c>
      <c r="AB147" s="97">
        <f t="shared" si="50"/>
        <v>0.44027859923142904</v>
      </c>
      <c r="AC147" s="95">
        <f t="shared" si="51"/>
        <v>2.7086689678415223</v>
      </c>
    </row>
    <row r="148" spans="1:29" ht="15.5" x14ac:dyDescent="0.35">
      <c r="A148" s="11">
        <v>30</v>
      </c>
      <c r="B148" s="50" t="s">
        <v>73</v>
      </c>
      <c r="C148" s="11" t="s">
        <v>74</v>
      </c>
      <c r="D148" s="12">
        <v>2018</v>
      </c>
      <c r="E148" s="86">
        <v>5001000000000</v>
      </c>
      <c r="F148" s="13"/>
      <c r="G148" s="13"/>
      <c r="H148" s="13">
        <v>1069000000000</v>
      </c>
      <c r="I148" s="13">
        <v>556727000000</v>
      </c>
      <c r="J148" s="13"/>
      <c r="K148" s="13"/>
      <c r="L148" s="54">
        <f t="shared" si="39"/>
        <v>512273000000</v>
      </c>
      <c r="M148" s="91">
        <f t="shared" si="40"/>
        <v>4488727000000</v>
      </c>
      <c r="N148" s="17">
        <f t="shared" si="38"/>
        <v>4488727000000</v>
      </c>
      <c r="O148" s="92">
        <f t="shared" si="53"/>
        <v>556727000000</v>
      </c>
      <c r="P148" s="103">
        <f t="shared" si="41"/>
        <v>8.0627075748077601</v>
      </c>
      <c r="Q148" s="17">
        <f t="shared" si="36"/>
        <v>4488727000000</v>
      </c>
      <c r="R148" s="83">
        <f>'pbv,der,roa'!F148</f>
        <v>5451250000000</v>
      </c>
      <c r="S148" s="95">
        <f t="shared" si="42"/>
        <v>0.8234307727585416</v>
      </c>
      <c r="T148" s="56">
        <f t="shared" si="52"/>
        <v>4488727000000</v>
      </c>
      <c r="U148" s="82">
        <f t="shared" si="43"/>
        <v>556727000000</v>
      </c>
      <c r="V148" s="93">
        <f t="shared" si="44"/>
        <v>3932000000000</v>
      </c>
      <c r="W148" s="56">
        <f t="shared" si="45"/>
        <v>3932000000000</v>
      </c>
      <c r="X148" s="82">
        <f t="shared" si="46"/>
        <v>4488727000000</v>
      </c>
      <c r="Y148" s="95">
        <f t="shared" si="47"/>
        <v>0.87597218543252908</v>
      </c>
      <c r="Z148" s="96">
        <f t="shared" si="48"/>
        <v>8.0627075748077601</v>
      </c>
      <c r="AA148" s="68">
        <f t="shared" si="49"/>
        <v>0.8234307727585416</v>
      </c>
      <c r="AB148" s="97">
        <f t="shared" si="50"/>
        <v>0.87597218543252908</v>
      </c>
      <c r="AC148" s="95">
        <f t="shared" si="51"/>
        <v>9.7621105329988307</v>
      </c>
    </row>
    <row r="149" spans="1:29" ht="15.5" x14ac:dyDescent="0.35">
      <c r="A149" s="41"/>
      <c r="B149" s="41"/>
      <c r="C149" s="41"/>
      <c r="D149" s="42">
        <v>2019</v>
      </c>
      <c r="E149" s="88">
        <v>5523000000000</v>
      </c>
      <c r="F149" s="43"/>
      <c r="G149" s="43"/>
      <c r="H149" s="43">
        <v>1177000000000</v>
      </c>
      <c r="I149" s="43">
        <v>624670000000</v>
      </c>
      <c r="J149" s="43"/>
      <c r="K149" s="43"/>
      <c r="L149" s="54">
        <f t="shared" si="39"/>
        <v>552330000000</v>
      </c>
      <c r="M149" s="91">
        <f t="shared" si="40"/>
        <v>4970670000000</v>
      </c>
      <c r="N149" s="16">
        <f t="shared" si="38"/>
        <v>4970670000000</v>
      </c>
      <c r="O149" s="92">
        <f t="shared" si="53"/>
        <v>624670000000</v>
      </c>
      <c r="P149" s="103">
        <f t="shared" si="41"/>
        <v>7.9572734403765191</v>
      </c>
      <c r="Q149" s="17">
        <f t="shared" si="36"/>
        <v>4970670000000</v>
      </c>
      <c r="R149" s="84">
        <f>'pbv,der,roa'!F149</f>
        <v>5488590000000</v>
      </c>
      <c r="S149" s="95">
        <f t="shared" si="42"/>
        <v>0.90563696687127293</v>
      </c>
      <c r="T149" s="56">
        <f t="shared" si="52"/>
        <v>4970670000000</v>
      </c>
      <c r="U149" s="82">
        <f t="shared" si="43"/>
        <v>624670000000</v>
      </c>
      <c r="V149" s="93">
        <f t="shared" si="44"/>
        <v>4346000000000</v>
      </c>
      <c r="W149" s="56">
        <f t="shared" si="45"/>
        <v>4346000000000</v>
      </c>
      <c r="X149" s="82">
        <f t="shared" si="46"/>
        <v>4970670000000</v>
      </c>
      <c r="Y149" s="95">
        <f t="shared" si="47"/>
        <v>0.87432881281597852</v>
      </c>
      <c r="Z149" s="96">
        <f t="shared" si="48"/>
        <v>7.9572734403765191</v>
      </c>
      <c r="AA149" s="68">
        <f t="shared" si="49"/>
        <v>0.90563696687127293</v>
      </c>
      <c r="AB149" s="97">
        <f t="shared" si="50"/>
        <v>0.87432881281597852</v>
      </c>
      <c r="AC149" s="95">
        <f t="shared" si="51"/>
        <v>9.7372392200637705</v>
      </c>
    </row>
    <row r="150" spans="1:29" ht="15.5" x14ac:dyDescent="0.35">
      <c r="A150" s="11"/>
      <c r="B150" s="11"/>
      <c r="C150" s="11"/>
      <c r="D150" s="12">
        <v>2020</v>
      </c>
      <c r="E150" s="86">
        <v>5101000000000</v>
      </c>
      <c r="F150" s="13"/>
      <c r="G150" s="13"/>
      <c r="H150" s="13">
        <v>1154000000000</v>
      </c>
      <c r="I150" s="13">
        <v>657852000000</v>
      </c>
      <c r="J150" s="13"/>
      <c r="K150" s="13"/>
      <c r="L150" s="52">
        <f t="shared" si="39"/>
        <v>496148000000</v>
      </c>
      <c r="M150" s="91">
        <f t="shared" si="40"/>
        <v>4604852000000</v>
      </c>
      <c r="N150" s="17">
        <f t="shared" si="38"/>
        <v>4604852000000</v>
      </c>
      <c r="O150" s="92">
        <f t="shared" si="53"/>
        <v>657852000000</v>
      </c>
      <c r="P150" s="103">
        <f t="shared" si="41"/>
        <v>6.999829748940491</v>
      </c>
      <c r="Q150" s="17">
        <f t="shared" si="36"/>
        <v>4604852000000</v>
      </c>
      <c r="R150" s="83">
        <f>'pbv,der,roa'!F150</f>
        <v>3896590000000</v>
      </c>
      <c r="S150" s="95">
        <f t="shared" si="42"/>
        <v>1.1817645685073359</v>
      </c>
      <c r="T150" s="56">
        <f t="shared" si="52"/>
        <v>4604852000000</v>
      </c>
      <c r="U150" s="82">
        <f t="shared" si="43"/>
        <v>657852000000</v>
      </c>
      <c r="V150" s="93">
        <f t="shared" si="44"/>
        <v>3947000000000</v>
      </c>
      <c r="W150" s="56">
        <f t="shared" si="45"/>
        <v>3947000000000</v>
      </c>
      <c r="X150" s="82">
        <f t="shared" si="46"/>
        <v>4604852000000</v>
      </c>
      <c r="Y150" s="95">
        <f t="shared" si="47"/>
        <v>0.85713938254693089</v>
      </c>
      <c r="Z150" s="96">
        <f t="shared" si="48"/>
        <v>6.999829748940491</v>
      </c>
      <c r="AA150" s="68">
        <f t="shared" si="49"/>
        <v>1.1817645685073359</v>
      </c>
      <c r="AB150" s="97">
        <f t="shared" si="50"/>
        <v>0.85713938254693089</v>
      </c>
      <c r="AC150" s="95">
        <f t="shared" si="51"/>
        <v>9.0387336999947578</v>
      </c>
    </row>
    <row r="151" spans="1:29" ht="15.5" x14ac:dyDescent="0.35">
      <c r="A151" s="11"/>
      <c r="B151" s="11"/>
      <c r="C151" s="11"/>
      <c r="D151" s="12">
        <v>2021</v>
      </c>
      <c r="E151" s="86">
        <v>5930000000000</v>
      </c>
      <c r="F151" s="13"/>
      <c r="G151" s="13"/>
      <c r="H151" s="13">
        <v>1348000000000</v>
      </c>
      <c r="I151" s="13">
        <v>734052000000</v>
      </c>
      <c r="J151" s="13"/>
      <c r="K151" s="13"/>
      <c r="L151" s="54">
        <f t="shared" si="39"/>
        <v>613948000000</v>
      </c>
      <c r="M151" s="91">
        <f t="shared" si="40"/>
        <v>5316052000000</v>
      </c>
      <c r="N151" s="63">
        <f t="shared" si="38"/>
        <v>5316052000000</v>
      </c>
      <c r="O151" s="92">
        <f t="shared" si="53"/>
        <v>734052000000</v>
      </c>
      <c r="P151" s="103">
        <f t="shared" si="41"/>
        <v>7.2420645948788369</v>
      </c>
      <c r="Q151" s="17">
        <f t="shared" si="36"/>
        <v>5316052000000</v>
      </c>
      <c r="R151" s="83">
        <f>'pbv,der,roa'!F151</f>
        <v>7461180000000</v>
      </c>
      <c r="S151" s="95">
        <f t="shared" si="42"/>
        <v>0.71249480645152641</v>
      </c>
      <c r="T151" s="56">
        <f t="shared" si="52"/>
        <v>5316052000000</v>
      </c>
      <c r="U151" s="82">
        <f t="shared" si="43"/>
        <v>734052000000</v>
      </c>
      <c r="V151" s="93">
        <f t="shared" si="44"/>
        <v>4582000000000</v>
      </c>
      <c r="W151" s="56">
        <f t="shared" si="45"/>
        <v>4582000000000</v>
      </c>
      <c r="X151" s="82">
        <f t="shared" si="46"/>
        <v>5316052000000</v>
      </c>
      <c r="Y151" s="95">
        <f t="shared" si="47"/>
        <v>0.86191782924621507</v>
      </c>
      <c r="Z151" s="96">
        <f t="shared" si="48"/>
        <v>7.2420645948788369</v>
      </c>
      <c r="AA151" s="68">
        <f t="shared" si="49"/>
        <v>0.71249480645152641</v>
      </c>
      <c r="AB151" s="97">
        <f t="shared" si="50"/>
        <v>0.86191782924621507</v>
      </c>
      <c r="AC151" s="95">
        <f t="shared" si="51"/>
        <v>8.8164772305765791</v>
      </c>
    </row>
    <row r="152" spans="1:29" ht="15.5" x14ac:dyDescent="0.35">
      <c r="A152" s="11"/>
      <c r="B152" s="11"/>
      <c r="C152" s="11"/>
      <c r="D152" s="12">
        <v>2022</v>
      </c>
      <c r="E152" s="86">
        <v>7132000000000</v>
      </c>
      <c r="F152" s="13"/>
      <c r="G152" s="13"/>
      <c r="H152" s="13">
        <v>1784000000000</v>
      </c>
      <c r="I152" s="13">
        <v>934607000000</v>
      </c>
      <c r="J152" s="13"/>
      <c r="K152" s="13"/>
      <c r="L152" s="54">
        <f t="shared" si="39"/>
        <v>849393000000</v>
      </c>
      <c r="M152" s="91">
        <f t="shared" si="40"/>
        <v>6282607000000</v>
      </c>
      <c r="N152" s="63">
        <f t="shared" si="38"/>
        <v>6282607000000</v>
      </c>
      <c r="O152" s="92">
        <f t="shared" si="53"/>
        <v>934607000000</v>
      </c>
      <c r="P152" s="103">
        <f t="shared" si="41"/>
        <v>6.722191252579961</v>
      </c>
      <c r="Q152" s="17">
        <f t="shared" si="36"/>
        <v>6282607000000</v>
      </c>
      <c r="R152" s="83">
        <f>'pbv,der,roa'!F152</f>
        <v>8709300000000</v>
      </c>
      <c r="S152" s="95">
        <f t="shared" si="42"/>
        <v>0.72136761852272857</v>
      </c>
      <c r="T152" s="56">
        <f t="shared" si="52"/>
        <v>6282607000000</v>
      </c>
      <c r="U152" s="82">
        <f t="shared" si="43"/>
        <v>934607000000</v>
      </c>
      <c r="V152" s="93">
        <f t="shared" si="44"/>
        <v>5348000000000</v>
      </c>
      <c r="W152" s="56">
        <f t="shared" si="45"/>
        <v>5348000000000</v>
      </c>
      <c r="X152" s="82">
        <f t="shared" si="46"/>
        <v>6282607000000</v>
      </c>
      <c r="Y152" s="95">
        <f t="shared" si="47"/>
        <v>0.85123898407142129</v>
      </c>
      <c r="Z152" s="96">
        <f t="shared" si="48"/>
        <v>6.722191252579961</v>
      </c>
      <c r="AA152" s="68">
        <f t="shared" si="49"/>
        <v>0.72136761852272857</v>
      </c>
      <c r="AB152" s="97">
        <f t="shared" si="50"/>
        <v>0.85123898407142129</v>
      </c>
      <c r="AC152" s="95">
        <f t="shared" si="51"/>
        <v>8.2947978551741119</v>
      </c>
    </row>
    <row r="153" spans="1:29" ht="15.5" x14ac:dyDescent="0.35">
      <c r="A153" s="11">
        <f>1+A148</f>
        <v>31</v>
      </c>
      <c r="B153" s="11" t="s">
        <v>75</v>
      </c>
      <c r="C153" s="11" t="s">
        <v>76</v>
      </c>
      <c r="D153" s="12">
        <v>2018</v>
      </c>
      <c r="E153" s="86">
        <v>2376000000000</v>
      </c>
      <c r="F153" s="13">
        <v>2166000000000</v>
      </c>
      <c r="G153" s="13"/>
      <c r="H153" s="13">
        <v>42305000000</v>
      </c>
      <c r="I153" s="13">
        <v>20146000000</v>
      </c>
      <c r="J153" s="13">
        <v>102159000000</v>
      </c>
      <c r="K153" s="13">
        <v>54499000000</v>
      </c>
      <c r="L153" s="52">
        <f t="shared" si="39"/>
        <v>2235819000000</v>
      </c>
      <c r="M153" s="91">
        <f t="shared" si="40"/>
        <v>140181000000</v>
      </c>
      <c r="N153" s="17">
        <f t="shared" si="38"/>
        <v>140181000000</v>
      </c>
      <c r="O153" s="92">
        <f t="shared" si="53"/>
        <v>74645000000</v>
      </c>
      <c r="P153" s="103">
        <f t="shared" si="41"/>
        <v>1.8779690535199947</v>
      </c>
      <c r="Q153" s="17">
        <f t="shared" si="36"/>
        <v>140181000000</v>
      </c>
      <c r="R153" s="83">
        <f>'pbv,der,roa'!F153</f>
        <v>232108000000</v>
      </c>
      <c r="S153" s="95">
        <f t="shared" si="42"/>
        <v>0.60394730039464384</v>
      </c>
      <c r="T153" s="56">
        <f t="shared" si="52"/>
        <v>140181000000</v>
      </c>
      <c r="U153" s="82">
        <f t="shared" si="43"/>
        <v>74645000000</v>
      </c>
      <c r="V153" s="93">
        <f t="shared" si="44"/>
        <v>65536000000</v>
      </c>
      <c r="W153" s="56">
        <f t="shared" si="45"/>
        <v>65536000000</v>
      </c>
      <c r="X153" s="82">
        <f t="shared" si="46"/>
        <v>140181000000</v>
      </c>
      <c r="Y153" s="95">
        <f t="shared" si="47"/>
        <v>0.46750986224952024</v>
      </c>
      <c r="Z153" s="96">
        <f t="shared" si="48"/>
        <v>1.8779690535199947</v>
      </c>
      <c r="AA153" s="68">
        <f t="shared" si="49"/>
        <v>0.60394730039464384</v>
      </c>
      <c r="AB153" s="97">
        <f t="shared" si="50"/>
        <v>0.46750986224952024</v>
      </c>
      <c r="AC153" s="95">
        <f t="shared" si="51"/>
        <v>2.9494262161641589</v>
      </c>
    </row>
    <row r="154" spans="1:29" ht="15.5" x14ac:dyDescent="0.35">
      <c r="A154" s="11"/>
      <c r="B154" s="11"/>
      <c r="C154" s="11"/>
      <c r="D154" s="12">
        <v>2019</v>
      </c>
      <c r="E154" s="86">
        <v>2726000000000</v>
      </c>
      <c r="F154" s="13">
        <v>2497000000000</v>
      </c>
      <c r="G154" s="13"/>
      <c r="H154" s="13">
        <v>50968000000</v>
      </c>
      <c r="I154" s="13">
        <v>23351000000</v>
      </c>
      <c r="J154" s="13">
        <v>113057000000</v>
      </c>
      <c r="K154" s="13">
        <v>56959000000</v>
      </c>
      <c r="L154" s="54">
        <f t="shared" si="39"/>
        <v>2580715000000</v>
      </c>
      <c r="M154" s="91">
        <f t="shared" si="40"/>
        <v>145285000000</v>
      </c>
      <c r="N154" s="17">
        <f t="shared" si="38"/>
        <v>145285000000</v>
      </c>
      <c r="O154" s="92">
        <f t="shared" si="53"/>
        <v>80310000000</v>
      </c>
      <c r="P154" s="103">
        <f t="shared" si="41"/>
        <v>1.8090524218652722</v>
      </c>
      <c r="Q154" s="17">
        <f t="shared" ref="Q154:Q192" si="54">N154</f>
        <v>145285000000</v>
      </c>
      <c r="R154" s="83">
        <f>'pbv,der,roa'!F154</f>
        <v>235438000000</v>
      </c>
      <c r="S154" s="95">
        <f t="shared" si="42"/>
        <v>0.61708390319319739</v>
      </c>
      <c r="T154" s="56">
        <f t="shared" si="52"/>
        <v>145285000000</v>
      </c>
      <c r="U154" s="82">
        <f t="shared" si="43"/>
        <v>80310000000</v>
      </c>
      <c r="V154" s="93">
        <f t="shared" si="44"/>
        <v>64975000000</v>
      </c>
      <c r="W154" s="56">
        <f t="shared" si="45"/>
        <v>64975000000</v>
      </c>
      <c r="X154" s="82">
        <f t="shared" si="46"/>
        <v>145285000000</v>
      </c>
      <c r="Y154" s="95">
        <f t="shared" si="47"/>
        <v>0.44722442096568815</v>
      </c>
      <c r="Z154" s="96">
        <f t="shared" si="48"/>
        <v>1.8090524218652722</v>
      </c>
      <c r="AA154" s="68">
        <f t="shared" si="49"/>
        <v>0.61708390319319739</v>
      </c>
      <c r="AB154" s="97">
        <f t="shared" si="50"/>
        <v>0.44722442096568815</v>
      </c>
      <c r="AC154" s="95">
        <f t="shared" si="51"/>
        <v>2.8733607460241579</v>
      </c>
    </row>
    <row r="155" spans="1:29" ht="15.5" x14ac:dyDescent="0.35">
      <c r="A155" s="11"/>
      <c r="B155" s="11"/>
      <c r="C155" s="11"/>
      <c r="D155" s="12">
        <v>2020</v>
      </c>
      <c r="E155" s="86">
        <v>2643000000000</v>
      </c>
      <c r="F155" s="13">
        <v>2421000000000</v>
      </c>
      <c r="G155" s="13"/>
      <c r="H155" s="13">
        <v>50801000000</v>
      </c>
      <c r="I155" s="13">
        <v>22863000000</v>
      </c>
      <c r="J155" s="13">
        <v>113456000000</v>
      </c>
      <c r="K155" s="13">
        <v>57269000000</v>
      </c>
      <c r="L155" s="54">
        <f t="shared" si="39"/>
        <v>2505125000000</v>
      </c>
      <c r="M155" s="91">
        <f t="shared" si="40"/>
        <v>137875000000</v>
      </c>
      <c r="N155" s="17">
        <f t="shared" si="38"/>
        <v>137875000000</v>
      </c>
      <c r="O155" s="92">
        <f t="shared" si="53"/>
        <v>80132000000</v>
      </c>
      <c r="P155" s="103">
        <f t="shared" si="41"/>
        <v>1.7205985124544501</v>
      </c>
      <c r="Q155" s="17">
        <f t="shared" si="54"/>
        <v>137875000000</v>
      </c>
      <c r="R155" s="83">
        <f>'pbv,der,roa'!F155</f>
        <v>229196000000</v>
      </c>
      <c r="S155" s="95">
        <f t="shared" si="42"/>
        <v>0.60155936403776678</v>
      </c>
      <c r="T155" s="56">
        <f t="shared" si="52"/>
        <v>137875000000</v>
      </c>
      <c r="U155" s="82">
        <f t="shared" si="43"/>
        <v>80132000000</v>
      </c>
      <c r="V155" s="93">
        <f t="shared" si="44"/>
        <v>57743000000</v>
      </c>
      <c r="W155" s="56">
        <f t="shared" si="45"/>
        <v>57743000000</v>
      </c>
      <c r="X155" s="82">
        <f t="shared" si="46"/>
        <v>137875000000</v>
      </c>
      <c r="Y155" s="95">
        <f t="shared" si="47"/>
        <v>0.41880689029918405</v>
      </c>
      <c r="Z155" s="96">
        <f t="shared" si="48"/>
        <v>1.7205985124544501</v>
      </c>
      <c r="AA155" s="68">
        <f t="shared" si="49"/>
        <v>0.60155936403776678</v>
      </c>
      <c r="AB155" s="97">
        <f t="shared" si="50"/>
        <v>0.41880689029918405</v>
      </c>
      <c r="AC155" s="95">
        <f t="shared" si="51"/>
        <v>2.740964766791401</v>
      </c>
    </row>
    <row r="156" spans="1:29" ht="15.5" x14ac:dyDescent="0.35">
      <c r="A156" s="11"/>
      <c r="B156" s="11"/>
      <c r="C156" s="11"/>
      <c r="D156" s="12">
        <v>2021</v>
      </c>
      <c r="E156" s="86">
        <v>2988000000000</v>
      </c>
      <c r="F156" s="13">
        <v>2747000000000</v>
      </c>
      <c r="G156" s="13"/>
      <c r="H156" s="13">
        <v>56437000000</v>
      </c>
      <c r="I156" s="13">
        <v>27930000000</v>
      </c>
      <c r="J156" s="13">
        <v>124493000000</v>
      </c>
      <c r="K156" s="13">
        <v>57303000000</v>
      </c>
      <c r="L156" s="52">
        <f t="shared" si="39"/>
        <v>2842697000000</v>
      </c>
      <c r="M156" s="91">
        <f t="shared" si="40"/>
        <v>145303000000</v>
      </c>
      <c r="N156" s="17">
        <f t="shared" si="38"/>
        <v>145303000000</v>
      </c>
      <c r="O156" s="92">
        <f t="shared" si="53"/>
        <v>85233000000</v>
      </c>
      <c r="P156" s="103">
        <f t="shared" si="41"/>
        <v>1.7047739725223798</v>
      </c>
      <c r="Q156" s="17">
        <f t="shared" si="54"/>
        <v>145303000000</v>
      </c>
      <c r="R156" s="83">
        <f>'pbv,der,roa'!F156</f>
        <v>236979000000</v>
      </c>
      <c r="S156" s="95">
        <f t="shared" si="42"/>
        <v>0.61314715649909912</v>
      </c>
      <c r="T156" s="56">
        <f t="shared" si="52"/>
        <v>145303000000</v>
      </c>
      <c r="U156" s="82">
        <f t="shared" si="43"/>
        <v>85233000000</v>
      </c>
      <c r="V156" s="93">
        <f t="shared" si="44"/>
        <v>60070000000</v>
      </c>
      <c r="W156" s="56">
        <f t="shared" si="45"/>
        <v>60070000000</v>
      </c>
      <c r="X156" s="82">
        <f t="shared" si="46"/>
        <v>145303000000</v>
      </c>
      <c r="Y156" s="95">
        <f t="shared" si="47"/>
        <v>0.41341197359999449</v>
      </c>
      <c r="Z156" s="96">
        <f t="shared" si="48"/>
        <v>1.7047739725223798</v>
      </c>
      <c r="AA156" s="68">
        <f t="shared" si="49"/>
        <v>0.61314715649909912</v>
      </c>
      <c r="AB156" s="97">
        <f t="shared" si="50"/>
        <v>0.41341197359999449</v>
      </c>
      <c r="AC156" s="95">
        <f t="shared" si="51"/>
        <v>2.7313331026214733</v>
      </c>
    </row>
    <row r="157" spans="1:29" ht="15.5" x14ac:dyDescent="0.35">
      <c r="A157" s="11"/>
      <c r="B157" s="11"/>
      <c r="C157" s="11"/>
      <c r="D157" s="12">
        <v>2022</v>
      </c>
      <c r="E157" s="86">
        <v>3200000000000</v>
      </c>
      <c r="F157" s="13">
        <v>2931000000000</v>
      </c>
      <c r="G157" s="13"/>
      <c r="H157" s="13">
        <v>54941000000</v>
      </c>
      <c r="I157" s="13">
        <v>29064000000</v>
      </c>
      <c r="J157" s="13">
        <v>134106000000</v>
      </c>
      <c r="K157" s="13">
        <v>63529000000</v>
      </c>
      <c r="L157" s="54">
        <f t="shared" si="39"/>
        <v>3027454000000</v>
      </c>
      <c r="M157" s="91">
        <f t="shared" si="40"/>
        <v>172546000000</v>
      </c>
      <c r="N157" s="17">
        <f t="shared" si="38"/>
        <v>172546000000</v>
      </c>
      <c r="O157" s="92">
        <f t="shared" si="53"/>
        <v>92593000000</v>
      </c>
      <c r="P157" s="103">
        <f t="shared" si="41"/>
        <v>1.8634886006501572</v>
      </c>
      <c r="Q157" s="17">
        <f t="shared" si="54"/>
        <v>172546000000</v>
      </c>
      <c r="R157" s="83">
        <f>'pbv,der,roa'!F157</f>
        <v>258910000000</v>
      </c>
      <c r="S157" s="95">
        <f t="shared" si="42"/>
        <v>0.66643235101000342</v>
      </c>
      <c r="T157" s="56">
        <f t="shared" si="52"/>
        <v>172546000000</v>
      </c>
      <c r="U157" s="82">
        <f t="shared" si="43"/>
        <v>92593000000</v>
      </c>
      <c r="V157" s="93">
        <f t="shared" si="44"/>
        <v>79953000000</v>
      </c>
      <c r="W157" s="56">
        <f t="shared" si="45"/>
        <v>79953000000</v>
      </c>
      <c r="X157" s="82">
        <f t="shared" si="46"/>
        <v>172546000000</v>
      </c>
      <c r="Y157" s="95">
        <f t="shared" si="47"/>
        <v>0.46337208628423726</v>
      </c>
      <c r="Z157" s="96">
        <f t="shared" si="48"/>
        <v>1.8634886006501572</v>
      </c>
      <c r="AA157" s="68">
        <f t="shared" si="49"/>
        <v>0.66643235101000342</v>
      </c>
      <c r="AB157" s="97">
        <f t="shared" si="50"/>
        <v>0.46337208628423726</v>
      </c>
      <c r="AC157" s="95">
        <f t="shared" si="51"/>
        <v>2.9932930379443978</v>
      </c>
    </row>
    <row r="158" spans="1:29" ht="15.5" x14ac:dyDescent="0.35">
      <c r="A158" s="11">
        <f>1+A153</f>
        <v>32</v>
      </c>
      <c r="B158" s="11" t="s">
        <v>78</v>
      </c>
      <c r="C158" s="11" t="s">
        <v>77</v>
      </c>
      <c r="D158" s="12">
        <v>2018</v>
      </c>
      <c r="E158" s="86">
        <v>3933000000000</v>
      </c>
      <c r="F158" s="13">
        <v>2740000000000</v>
      </c>
      <c r="G158" s="13">
        <v>491596000000</v>
      </c>
      <c r="H158" s="13">
        <v>198252000000</v>
      </c>
      <c r="I158" s="13">
        <v>76469000000</v>
      </c>
      <c r="J158" s="13">
        <v>176609000000</v>
      </c>
      <c r="K158" s="13">
        <v>129374000000</v>
      </c>
      <c r="L158" s="54">
        <f t="shared" si="39"/>
        <v>2417422000000</v>
      </c>
      <c r="M158" s="91">
        <f t="shared" si="40"/>
        <v>1515578000000</v>
      </c>
      <c r="N158" s="17">
        <f t="shared" si="38"/>
        <v>1515578000000</v>
      </c>
      <c r="O158" s="92">
        <f t="shared" si="53"/>
        <v>697439000000</v>
      </c>
      <c r="P158" s="103">
        <f t="shared" si="41"/>
        <v>2.1730617301298034</v>
      </c>
      <c r="Q158" s="17">
        <f t="shared" si="54"/>
        <v>1515578000000</v>
      </c>
      <c r="R158" s="83">
        <f>'pbv,der,roa'!F158</f>
        <v>2150277000000</v>
      </c>
      <c r="S158" s="95">
        <f t="shared" si="42"/>
        <v>0.70482919177389702</v>
      </c>
      <c r="T158" s="56">
        <f t="shared" si="52"/>
        <v>1515578000000</v>
      </c>
      <c r="U158" s="82">
        <f t="shared" si="43"/>
        <v>697439000000</v>
      </c>
      <c r="V158" s="93">
        <f t="shared" si="44"/>
        <v>818139000000</v>
      </c>
      <c r="W158" s="56">
        <f t="shared" si="45"/>
        <v>818139000000</v>
      </c>
      <c r="X158" s="82">
        <f t="shared" si="46"/>
        <v>1515578000000</v>
      </c>
      <c r="Y158" s="95">
        <f t="shared" si="47"/>
        <v>0.53981979152508153</v>
      </c>
      <c r="Z158" s="96">
        <f t="shared" si="48"/>
        <v>2.1730617301298034</v>
      </c>
      <c r="AA158" s="68">
        <f t="shared" si="49"/>
        <v>0.70482919177389702</v>
      </c>
      <c r="AB158" s="97">
        <f t="shared" si="50"/>
        <v>0.53981979152508153</v>
      </c>
      <c r="AC158" s="95">
        <f t="shared" si="51"/>
        <v>3.4177107134287819</v>
      </c>
    </row>
    <row r="159" spans="1:29" ht="15.5" x14ac:dyDescent="0.35">
      <c r="A159" s="11"/>
      <c r="B159" s="11"/>
      <c r="C159" s="11"/>
      <c r="D159" s="12">
        <v>2019</v>
      </c>
      <c r="E159" s="86">
        <v>3936000000000</v>
      </c>
      <c r="F159" s="13">
        <v>2744000000000</v>
      </c>
      <c r="G159" s="13">
        <v>520756000000</v>
      </c>
      <c r="H159" s="13">
        <v>200531000000</v>
      </c>
      <c r="I159" s="13">
        <v>85863000000</v>
      </c>
      <c r="J159" s="13">
        <v>198995000000</v>
      </c>
      <c r="K159" s="13">
        <v>130455000000</v>
      </c>
      <c r="L159" s="52">
        <f t="shared" si="39"/>
        <v>2406452000000</v>
      </c>
      <c r="M159" s="91">
        <f t="shared" si="40"/>
        <v>1529548000000</v>
      </c>
      <c r="N159" s="17">
        <f t="shared" si="38"/>
        <v>1529548000000</v>
      </c>
      <c r="O159" s="92">
        <f t="shared" si="53"/>
        <v>737074000000</v>
      </c>
      <c r="P159" s="103">
        <f t="shared" si="41"/>
        <v>2.0751620597117792</v>
      </c>
      <c r="Q159" s="17">
        <f t="shared" si="54"/>
        <v>1529548000000</v>
      </c>
      <c r="R159" s="83">
        <f>'pbv,der,roa'!F159</f>
        <v>2442303000000</v>
      </c>
      <c r="S159" s="95">
        <f t="shared" si="42"/>
        <v>0.62627282528007377</v>
      </c>
      <c r="T159" s="56">
        <f t="shared" si="52"/>
        <v>1529548000000</v>
      </c>
      <c r="U159" s="82">
        <f t="shared" si="43"/>
        <v>737074000000</v>
      </c>
      <c r="V159" s="93">
        <f t="shared" si="44"/>
        <v>792474000000</v>
      </c>
      <c r="W159" s="56">
        <f t="shared" si="45"/>
        <v>792474000000</v>
      </c>
      <c r="X159" s="82">
        <f t="shared" si="46"/>
        <v>1529548000000</v>
      </c>
      <c r="Y159" s="95">
        <f t="shared" si="47"/>
        <v>0.5181099252851169</v>
      </c>
      <c r="Z159" s="96">
        <f t="shared" si="48"/>
        <v>2.0751620597117792</v>
      </c>
      <c r="AA159" s="68">
        <f t="shared" si="49"/>
        <v>0.62627282528007377</v>
      </c>
      <c r="AB159" s="97">
        <f t="shared" si="50"/>
        <v>0.5181099252851169</v>
      </c>
      <c r="AC159" s="95">
        <f t="shared" si="51"/>
        <v>3.2195448102769699</v>
      </c>
    </row>
    <row r="160" spans="1:29" ht="15.5" x14ac:dyDescent="0.35">
      <c r="A160" s="11"/>
      <c r="B160" s="11"/>
      <c r="C160" s="11"/>
      <c r="D160" s="12">
        <v>2020</v>
      </c>
      <c r="E160" s="86">
        <v>3234000000000</v>
      </c>
      <c r="F160" s="13">
        <v>2196000000000</v>
      </c>
      <c r="G160" s="13">
        <v>446710000000</v>
      </c>
      <c r="H160" s="13">
        <v>184756000000</v>
      </c>
      <c r="I160" s="13">
        <v>87973000000</v>
      </c>
      <c r="J160" s="13">
        <v>174015000000</v>
      </c>
      <c r="K160" s="13">
        <v>120261000000</v>
      </c>
      <c r="L160" s="54">
        <f t="shared" si="39"/>
        <v>1899827000000</v>
      </c>
      <c r="M160" s="91">
        <f t="shared" si="40"/>
        <v>1334173000000</v>
      </c>
      <c r="N160" s="17">
        <f t="shared" si="38"/>
        <v>1334173000000</v>
      </c>
      <c r="O160" s="92">
        <f t="shared" si="53"/>
        <v>654944000000</v>
      </c>
      <c r="P160" s="103">
        <f t="shared" si="41"/>
        <v>2.0370795060341038</v>
      </c>
      <c r="Q160" s="17">
        <f t="shared" si="54"/>
        <v>1334173000000</v>
      </c>
      <c r="R160" s="83">
        <f>'pbv,der,roa'!F160</f>
        <v>2648510000000</v>
      </c>
      <c r="S160" s="95">
        <f t="shared" si="42"/>
        <v>0.50374474704645256</v>
      </c>
      <c r="T160" s="56">
        <f t="shared" si="52"/>
        <v>1334173000000</v>
      </c>
      <c r="U160" s="82">
        <f t="shared" si="43"/>
        <v>654944000000</v>
      </c>
      <c r="V160" s="93">
        <f t="shared" si="44"/>
        <v>679229000000</v>
      </c>
      <c r="W160" s="56">
        <f t="shared" si="45"/>
        <v>679229000000</v>
      </c>
      <c r="X160" s="82">
        <f t="shared" si="46"/>
        <v>1334173000000</v>
      </c>
      <c r="Y160" s="95">
        <f t="shared" si="47"/>
        <v>0.50910114355484637</v>
      </c>
      <c r="Z160" s="96">
        <f t="shared" si="48"/>
        <v>2.0370795060341038</v>
      </c>
      <c r="AA160" s="68">
        <f t="shared" si="49"/>
        <v>0.50374474704645256</v>
      </c>
      <c r="AB160" s="97">
        <f t="shared" si="50"/>
        <v>0.50910114355484637</v>
      </c>
      <c r="AC160" s="95">
        <f t="shared" si="51"/>
        <v>3.0499253966354027</v>
      </c>
    </row>
    <row r="161" spans="1:29" ht="15.5" x14ac:dyDescent="0.35">
      <c r="A161" s="11"/>
      <c r="B161" s="11"/>
      <c r="C161" s="11"/>
      <c r="D161" s="12">
        <v>2021</v>
      </c>
      <c r="E161" s="86">
        <v>4163000000000</v>
      </c>
      <c r="F161" s="17">
        <v>2826000000000</v>
      </c>
      <c r="G161" s="17">
        <v>495690000000</v>
      </c>
      <c r="H161" s="17">
        <v>221827000000</v>
      </c>
      <c r="I161" s="17">
        <v>92316000000</v>
      </c>
      <c r="J161" s="17">
        <v>209757000000</v>
      </c>
      <c r="K161" s="17">
        <v>151498000000</v>
      </c>
      <c r="L161" s="54">
        <f t="shared" si="39"/>
        <v>2518080000000</v>
      </c>
      <c r="M161" s="91">
        <f t="shared" si="40"/>
        <v>1644920000000</v>
      </c>
      <c r="N161" s="17">
        <f t="shared" si="38"/>
        <v>1644920000000</v>
      </c>
      <c r="O161" s="92">
        <f t="shared" si="53"/>
        <v>739504000000</v>
      </c>
      <c r="P161" s="103">
        <f t="shared" si="41"/>
        <v>2.2243557844176638</v>
      </c>
      <c r="Q161" s="17">
        <f t="shared" si="54"/>
        <v>1644920000000</v>
      </c>
      <c r="R161" s="83">
        <f>'pbv,der,roa'!F161</f>
        <v>2911633000000</v>
      </c>
      <c r="S161" s="95">
        <f t="shared" si="42"/>
        <v>0.56494757409330087</v>
      </c>
      <c r="T161" s="56">
        <f t="shared" si="52"/>
        <v>1644920000000</v>
      </c>
      <c r="U161" s="82">
        <f t="shared" si="43"/>
        <v>739504000000</v>
      </c>
      <c r="V161" s="93">
        <f t="shared" si="44"/>
        <v>905416000000</v>
      </c>
      <c r="W161" s="56">
        <f t="shared" si="45"/>
        <v>905416000000</v>
      </c>
      <c r="X161" s="82">
        <f t="shared" si="46"/>
        <v>1644920000000</v>
      </c>
      <c r="Y161" s="95">
        <f t="shared" si="47"/>
        <v>0.55043163193346789</v>
      </c>
      <c r="Z161" s="96">
        <f t="shared" si="48"/>
        <v>2.2243557844176638</v>
      </c>
      <c r="AA161" s="68">
        <f t="shared" si="49"/>
        <v>0.56494757409330087</v>
      </c>
      <c r="AB161" s="97">
        <f t="shared" si="50"/>
        <v>0.55043163193346789</v>
      </c>
      <c r="AC161" s="95">
        <f t="shared" si="51"/>
        <v>3.3397349904444327</v>
      </c>
    </row>
    <row r="162" spans="1:29" ht="15.5" x14ac:dyDescent="0.35">
      <c r="A162" s="11"/>
      <c r="B162" s="11"/>
      <c r="C162" s="11"/>
      <c r="D162" s="12">
        <v>2022</v>
      </c>
      <c r="E162" s="86">
        <v>4894000000000</v>
      </c>
      <c r="F162" s="17">
        <v>3289000000000</v>
      </c>
      <c r="G162" s="17">
        <v>519959000000</v>
      </c>
      <c r="H162" s="17">
        <v>251088000000</v>
      </c>
      <c r="I162" s="17">
        <v>99349000000</v>
      </c>
      <c r="J162" s="17">
        <v>231450000000</v>
      </c>
      <c r="K162" s="17">
        <v>170072000000</v>
      </c>
      <c r="L162" s="52">
        <f t="shared" si="39"/>
        <v>2982158000000</v>
      </c>
      <c r="M162" s="91">
        <f t="shared" si="40"/>
        <v>1911842000000</v>
      </c>
      <c r="N162" s="17">
        <f t="shared" si="38"/>
        <v>1911842000000</v>
      </c>
      <c r="O162" s="92">
        <f t="shared" si="53"/>
        <v>789380000000</v>
      </c>
      <c r="P162" s="103">
        <f t="shared" si="41"/>
        <v>2.4219539385340392</v>
      </c>
      <c r="Q162" s="17">
        <f t="shared" si="54"/>
        <v>1911842000000</v>
      </c>
      <c r="R162" s="83">
        <f>'pbv,der,roa'!F162</f>
        <v>3319032000000</v>
      </c>
      <c r="S162" s="95">
        <f t="shared" si="42"/>
        <v>0.57602397325485266</v>
      </c>
      <c r="T162" s="56">
        <f t="shared" si="52"/>
        <v>1911842000000</v>
      </c>
      <c r="U162" s="82">
        <f t="shared" si="43"/>
        <v>789380000000</v>
      </c>
      <c r="V162" s="93">
        <f t="shared" si="44"/>
        <v>1122462000000</v>
      </c>
      <c r="W162" s="56">
        <f t="shared" si="45"/>
        <v>1122462000000</v>
      </c>
      <c r="X162" s="82">
        <f t="shared" si="46"/>
        <v>1911842000000</v>
      </c>
      <c r="Y162" s="95">
        <f t="shared" si="47"/>
        <v>0.5871102319124698</v>
      </c>
      <c r="Z162" s="96">
        <f t="shared" si="48"/>
        <v>2.4219539385340392</v>
      </c>
      <c r="AA162" s="68">
        <f t="shared" si="49"/>
        <v>0.57602397325485266</v>
      </c>
      <c r="AB162" s="97">
        <f t="shared" si="50"/>
        <v>0.5871102319124698</v>
      </c>
      <c r="AC162" s="95">
        <f t="shared" si="51"/>
        <v>3.5850881437013618</v>
      </c>
    </row>
    <row r="163" spans="1:29" ht="15.5" x14ac:dyDescent="0.35">
      <c r="A163" s="11">
        <v>33</v>
      </c>
      <c r="B163" s="11" t="s">
        <v>80</v>
      </c>
      <c r="C163" s="11" t="s">
        <v>79</v>
      </c>
      <c r="D163" s="12">
        <v>2018</v>
      </c>
      <c r="E163" s="86">
        <v>3710000000000</v>
      </c>
      <c r="F163" s="13">
        <v>2110000000000</v>
      </c>
      <c r="G163" s="13">
        <v>403801000000</v>
      </c>
      <c r="H163" s="13">
        <v>219484000000</v>
      </c>
      <c r="I163" s="13"/>
      <c r="J163" s="13">
        <v>491284000000</v>
      </c>
      <c r="K163" s="13">
        <v>199428000000</v>
      </c>
      <c r="L163" s="54">
        <f t="shared" si="39"/>
        <v>2217539000000</v>
      </c>
      <c r="M163" s="91">
        <f t="shared" si="40"/>
        <v>1492461000000</v>
      </c>
      <c r="N163" s="17">
        <f t="shared" ref="N163:N192" si="55">M163</f>
        <v>1492461000000</v>
      </c>
      <c r="O163" s="92">
        <f t="shared" si="53"/>
        <v>603229000000</v>
      </c>
      <c r="P163" s="103">
        <f t="shared" si="41"/>
        <v>2.4741201102732129</v>
      </c>
      <c r="Q163" s="17">
        <f t="shared" si="54"/>
        <v>1492461000000</v>
      </c>
      <c r="R163" s="83">
        <f>'pbv,der,roa'!F163</f>
        <v>4069182342000</v>
      </c>
      <c r="S163" s="95">
        <f t="shared" si="42"/>
        <v>0.36677171838567857</v>
      </c>
      <c r="T163" s="56">
        <f t="shared" si="52"/>
        <v>1492461000000</v>
      </c>
      <c r="U163" s="82">
        <f t="shared" si="43"/>
        <v>603229000000</v>
      </c>
      <c r="V163" s="93">
        <f t="shared" si="44"/>
        <v>889232000000</v>
      </c>
      <c r="W163" s="56">
        <f t="shared" si="45"/>
        <v>889232000000</v>
      </c>
      <c r="X163" s="82">
        <f t="shared" si="46"/>
        <v>1492461000000</v>
      </c>
      <c r="Y163" s="95">
        <f t="shared" si="47"/>
        <v>0.595815904067175</v>
      </c>
      <c r="Z163" s="96">
        <f t="shared" si="48"/>
        <v>2.4741201102732129</v>
      </c>
      <c r="AA163" s="68">
        <f t="shared" si="49"/>
        <v>0.36677171838567857</v>
      </c>
      <c r="AB163" s="97">
        <f t="shared" si="50"/>
        <v>0.595815904067175</v>
      </c>
      <c r="AC163" s="95">
        <f t="shared" si="51"/>
        <v>3.4367077327260662</v>
      </c>
    </row>
    <row r="164" spans="1:29" ht="15.5" x14ac:dyDescent="0.35">
      <c r="A164" s="11"/>
      <c r="B164" s="11"/>
      <c r="C164" s="11"/>
      <c r="D164" s="12">
        <v>2019</v>
      </c>
      <c r="E164" s="86">
        <v>3227000000000</v>
      </c>
      <c r="F164" s="13">
        <v>2268000000000</v>
      </c>
      <c r="G164" s="13">
        <v>453422000000</v>
      </c>
      <c r="H164" s="13">
        <v>82650000000</v>
      </c>
      <c r="I164" s="13"/>
      <c r="J164" s="13">
        <v>522937000000</v>
      </c>
      <c r="K164" s="13">
        <v>193597000000</v>
      </c>
      <c r="L164" s="54">
        <f t="shared" si="39"/>
        <v>2226568000000</v>
      </c>
      <c r="M164" s="91">
        <f t="shared" si="40"/>
        <v>1000432000000</v>
      </c>
      <c r="N164" s="17">
        <f t="shared" si="55"/>
        <v>1000432000000</v>
      </c>
      <c r="O164" s="92">
        <f t="shared" si="53"/>
        <v>647019000000</v>
      </c>
      <c r="P164" s="103">
        <f t="shared" si="41"/>
        <v>1.5462173444674732</v>
      </c>
      <c r="Q164" s="17">
        <f t="shared" si="54"/>
        <v>1000432000000</v>
      </c>
      <c r="R164" s="83">
        <f>'pbv,der,roa'!F164</f>
        <v>4068567272000</v>
      </c>
      <c r="S164" s="95">
        <f t="shared" si="42"/>
        <v>0.2458929478406324</v>
      </c>
      <c r="T164" s="56">
        <f t="shared" si="52"/>
        <v>1000432000000</v>
      </c>
      <c r="U164" s="82">
        <f t="shared" si="43"/>
        <v>647019000000</v>
      </c>
      <c r="V164" s="93">
        <f t="shared" si="44"/>
        <v>353413000000</v>
      </c>
      <c r="W164" s="56">
        <f t="shared" si="45"/>
        <v>353413000000</v>
      </c>
      <c r="X164" s="82">
        <f t="shared" si="46"/>
        <v>1000432000000</v>
      </c>
      <c r="Y164" s="95">
        <f t="shared" si="47"/>
        <v>0.3532603915108673</v>
      </c>
      <c r="Z164" s="96">
        <f t="shared" si="48"/>
        <v>1.5462173444674732</v>
      </c>
      <c r="AA164" s="68">
        <f t="shared" si="49"/>
        <v>0.2458929478406324</v>
      </c>
      <c r="AB164" s="97">
        <f t="shared" si="50"/>
        <v>0.3532603915108673</v>
      </c>
      <c r="AC164" s="95">
        <f t="shared" si="51"/>
        <v>2.1453706838189728</v>
      </c>
    </row>
    <row r="165" spans="1:29" ht="15.5" x14ac:dyDescent="0.35">
      <c r="A165" s="11"/>
      <c r="B165" s="11"/>
      <c r="C165" s="11"/>
      <c r="D165" s="12">
        <v>2020</v>
      </c>
      <c r="E165" s="86">
        <v>4011000000000</v>
      </c>
      <c r="F165" s="13">
        <v>2213000000000</v>
      </c>
      <c r="G165" s="13">
        <v>492078000000</v>
      </c>
      <c r="H165" s="13">
        <v>81699000000</v>
      </c>
      <c r="I165" s="13"/>
      <c r="J165" s="13">
        <v>606207000000</v>
      </c>
      <c r="K165" s="13">
        <v>245467000000</v>
      </c>
      <c r="L165" s="52">
        <f t="shared" si="39"/>
        <v>2163361000000</v>
      </c>
      <c r="M165" s="91">
        <f t="shared" si="40"/>
        <v>1847639000000</v>
      </c>
      <c r="N165" s="17">
        <f t="shared" si="55"/>
        <v>1847639000000</v>
      </c>
      <c r="O165" s="92">
        <f t="shared" si="53"/>
        <v>737545000000</v>
      </c>
      <c r="P165" s="103">
        <f t="shared" si="41"/>
        <v>2.5051203655370182</v>
      </c>
      <c r="Q165" s="17">
        <f t="shared" si="54"/>
        <v>1847639000000</v>
      </c>
      <c r="R165" s="83">
        <f>'pbv,der,roa'!F165</f>
        <v>4870786420000</v>
      </c>
      <c r="S165" s="95">
        <f t="shared" si="42"/>
        <v>0.37933073649326632</v>
      </c>
      <c r="T165" s="56">
        <f t="shared" si="52"/>
        <v>1847639000000</v>
      </c>
      <c r="U165" s="82">
        <f t="shared" si="43"/>
        <v>737545000000</v>
      </c>
      <c r="V165" s="93">
        <f t="shared" si="44"/>
        <v>1110094000000</v>
      </c>
      <c r="W165" s="56">
        <f t="shared" si="45"/>
        <v>1110094000000</v>
      </c>
      <c r="X165" s="82">
        <f t="shared" si="46"/>
        <v>1847639000000</v>
      </c>
      <c r="Y165" s="95">
        <f t="shared" si="47"/>
        <v>0.60081758395444129</v>
      </c>
      <c r="Z165" s="96">
        <f t="shared" si="48"/>
        <v>2.5051203655370182</v>
      </c>
      <c r="AA165" s="68">
        <f t="shared" si="49"/>
        <v>0.37933073649326632</v>
      </c>
      <c r="AB165" s="97">
        <f t="shared" si="50"/>
        <v>0.60081758395444129</v>
      </c>
      <c r="AC165" s="95">
        <f t="shared" si="51"/>
        <v>3.4852686859847259</v>
      </c>
    </row>
    <row r="166" spans="1:29" ht="15.5" x14ac:dyDescent="0.35">
      <c r="A166" s="11"/>
      <c r="B166" s="11"/>
      <c r="C166" s="11"/>
      <c r="D166" s="12">
        <v>2021</v>
      </c>
      <c r="E166" s="86">
        <v>5203000000000</v>
      </c>
      <c r="F166" s="13">
        <v>2997000000000</v>
      </c>
      <c r="G166" s="13">
        <v>553260000000</v>
      </c>
      <c r="H166" s="13">
        <v>81291000000</v>
      </c>
      <c r="I166" s="13"/>
      <c r="J166" s="13">
        <v>572435000000</v>
      </c>
      <c r="K166" s="13">
        <v>288636000000</v>
      </c>
      <c r="L166" s="54">
        <f t="shared" si="39"/>
        <v>2808830000000</v>
      </c>
      <c r="M166" s="91">
        <f t="shared" si="40"/>
        <v>2394170000000</v>
      </c>
      <c r="N166" s="17">
        <f t="shared" si="55"/>
        <v>2394170000000</v>
      </c>
      <c r="O166" s="92">
        <f t="shared" si="53"/>
        <v>841896000000</v>
      </c>
      <c r="P166" s="103">
        <f t="shared" si="41"/>
        <v>2.8437835552134705</v>
      </c>
      <c r="Q166" s="17">
        <f t="shared" si="54"/>
        <v>2394170000000</v>
      </c>
      <c r="R166" s="83">
        <f>'pbv,der,roa'!F166</f>
        <v>6107507765000</v>
      </c>
      <c r="S166" s="95">
        <f t="shared" si="42"/>
        <v>0.3920044136038851</v>
      </c>
      <c r="T166" s="56">
        <f t="shared" si="52"/>
        <v>2394170000000</v>
      </c>
      <c r="U166" s="82">
        <f t="shared" si="43"/>
        <v>841896000000</v>
      </c>
      <c r="V166" s="93">
        <f t="shared" si="44"/>
        <v>1552274000000</v>
      </c>
      <c r="W166" s="56">
        <f t="shared" si="45"/>
        <v>1552274000000</v>
      </c>
      <c r="X166" s="82">
        <f t="shared" si="46"/>
        <v>2394170000000</v>
      </c>
      <c r="Y166" s="95">
        <f t="shared" si="47"/>
        <v>0.64835579762506423</v>
      </c>
      <c r="Z166" s="96">
        <f t="shared" si="48"/>
        <v>2.8437835552134705</v>
      </c>
      <c r="AA166" s="68">
        <f t="shared" si="49"/>
        <v>0.3920044136038851</v>
      </c>
      <c r="AB166" s="97">
        <f t="shared" si="50"/>
        <v>0.64835579762506423</v>
      </c>
      <c r="AC166" s="95">
        <f t="shared" si="51"/>
        <v>3.8841437664424197</v>
      </c>
    </row>
    <row r="167" spans="1:29" ht="15.5" x14ac:dyDescent="0.35">
      <c r="A167" s="11"/>
      <c r="B167" s="11"/>
      <c r="C167" s="11"/>
      <c r="D167" s="12">
        <v>2022</v>
      </c>
      <c r="E167" s="86">
        <v>7261000000000</v>
      </c>
      <c r="F167" s="13">
        <v>4292000000000</v>
      </c>
      <c r="G167" s="13">
        <v>657675000000</v>
      </c>
      <c r="H167" s="13">
        <v>215514000000</v>
      </c>
      <c r="I167" s="13"/>
      <c r="J167" s="13">
        <v>680724000000</v>
      </c>
      <c r="K167" s="13">
        <v>342436000000</v>
      </c>
      <c r="L167" s="54">
        <f t="shared" si="39"/>
        <v>4188127000000</v>
      </c>
      <c r="M167" s="91">
        <f t="shared" si="40"/>
        <v>3072873000000</v>
      </c>
      <c r="N167" s="17">
        <f t="shared" si="55"/>
        <v>3072873000000</v>
      </c>
      <c r="O167" s="92">
        <f t="shared" si="53"/>
        <v>1000111000000</v>
      </c>
      <c r="P167" s="103">
        <f t="shared" si="41"/>
        <v>3.072531948953666</v>
      </c>
      <c r="Q167" s="17">
        <f t="shared" si="54"/>
        <v>3072873000000</v>
      </c>
      <c r="R167" s="83">
        <f>'pbv,der,roa'!F167</f>
        <v>6443968832000</v>
      </c>
      <c r="S167" s="95">
        <f t="shared" si="42"/>
        <v>0.47686031390165484</v>
      </c>
      <c r="T167" s="56">
        <f t="shared" si="52"/>
        <v>3072873000000</v>
      </c>
      <c r="U167" s="82">
        <f t="shared" si="43"/>
        <v>1000111000000</v>
      </c>
      <c r="V167" s="93">
        <f t="shared" si="44"/>
        <v>2072762000000</v>
      </c>
      <c r="W167" s="56">
        <f t="shared" si="45"/>
        <v>2072762000000</v>
      </c>
      <c r="X167" s="82">
        <f t="shared" si="46"/>
        <v>3072873000000</v>
      </c>
      <c r="Y167" s="95">
        <f t="shared" si="47"/>
        <v>0.67453552424717844</v>
      </c>
      <c r="Z167" s="96">
        <f t="shared" si="48"/>
        <v>3.072531948953666</v>
      </c>
      <c r="AA167" s="68">
        <f t="shared" si="49"/>
        <v>0.47686031390165484</v>
      </c>
      <c r="AB167" s="97">
        <f t="shared" si="50"/>
        <v>0.67453552424717844</v>
      </c>
      <c r="AC167" s="95">
        <f t="shared" si="51"/>
        <v>4.2239277871024994</v>
      </c>
    </row>
    <row r="168" spans="1:29" ht="15.5" x14ac:dyDescent="0.35">
      <c r="A168" s="11">
        <v>34</v>
      </c>
      <c r="B168" s="50" t="s">
        <v>93</v>
      </c>
      <c r="C168" s="11" t="s">
        <v>94</v>
      </c>
      <c r="D168" s="12">
        <v>2018</v>
      </c>
      <c r="E168" s="86">
        <v>8614000000000</v>
      </c>
      <c r="F168" s="13">
        <v>6312000000000</v>
      </c>
      <c r="G168" s="13">
        <v>15812000000</v>
      </c>
      <c r="H168" s="13">
        <v>241262000000</v>
      </c>
      <c r="I168" s="13"/>
      <c r="J168" s="13">
        <v>367312000000</v>
      </c>
      <c r="K168" s="13">
        <v>169770000000</v>
      </c>
      <c r="L168" s="52">
        <f t="shared" si="39"/>
        <v>6734992000000</v>
      </c>
      <c r="M168" s="91">
        <f t="shared" si="40"/>
        <v>1879008000000</v>
      </c>
      <c r="N168" s="17">
        <f t="shared" si="55"/>
        <v>1879008000000</v>
      </c>
      <c r="O168" s="92">
        <f t="shared" si="53"/>
        <v>185582000000</v>
      </c>
      <c r="P168" s="103">
        <f t="shared" si="41"/>
        <v>10.12494746257719</v>
      </c>
      <c r="Q168" s="17">
        <f t="shared" si="54"/>
        <v>1879008000000</v>
      </c>
      <c r="R168" s="83">
        <f>'pbv,der,roa'!F168</f>
        <v>4783616000000</v>
      </c>
      <c r="S168" s="95">
        <f t="shared" si="42"/>
        <v>0.39280075992721825</v>
      </c>
      <c r="T168" s="56">
        <f t="shared" si="52"/>
        <v>1879008000000</v>
      </c>
      <c r="U168" s="82">
        <f t="shared" si="43"/>
        <v>185582000000</v>
      </c>
      <c r="V168" s="93">
        <f t="shared" si="44"/>
        <v>1693426000000</v>
      </c>
      <c r="W168" s="56">
        <f t="shared" si="45"/>
        <v>1693426000000</v>
      </c>
      <c r="X168" s="82">
        <f t="shared" si="46"/>
        <v>1879008000000</v>
      </c>
      <c r="Y168" s="95">
        <f t="shared" si="47"/>
        <v>0.90123405541647506</v>
      </c>
      <c r="Z168" s="96">
        <f t="shared" si="48"/>
        <v>10.12494746257719</v>
      </c>
      <c r="AA168" s="68">
        <f t="shared" si="49"/>
        <v>0.39280075992721825</v>
      </c>
      <c r="AB168" s="97">
        <f t="shared" si="50"/>
        <v>0.90123405541647506</v>
      </c>
      <c r="AC168" s="95">
        <f t="shared" si="51"/>
        <v>11.418982277920882</v>
      </c>
    </row>
    <row r="169" spans="1:29" ht="15.5" x14ac:dyDescent="0.35">
      <c r="A169" s="11"/>
      <c r="B169" s="11"/>
      <c r="C169" s="11"/>
      <c r="D169" s="12">
        <v>2019</v>
      </c>
      <c r="E169" s="86">
        <v>8533000000000</v>
      </c>
      <c r="F169" s="13">
        <v>6438000000000</v>
      </c>
      <c r="G169" s="13">
        <v>14883000000</v>
      </c>
      <c r="H169" s="13">
        <v>247362000000</v>
      </c>
      <c r="I169" s="13"/>
      <c r="J169" s="13">
        <v>422635000000</v>
      </c>
      <c r="K169" s="13">
        <v>212963000000</v>
      </c>
      <c r="L169" s="54">
        <f t="shared" si="39"/>
        <v>6880151000000</v>
      </c>
      <c r="M169" s="91">
        <f t="shared" si="40"/>
        <v>1652849000000</v>
      </c>
      <c r="N169" s="17">
        <f t="shared" si="55"/>
        <v>1652849000000</v>
      </c>
      <c r="O169" s="92">
        <f t="shared" si="53"/>
        <v>227846000000</v>
      </c>
      <c r="P169" s="103">
        <f t="shared" si="41"/>
        <v>7.2542375113014934</v>
      </c>
      <c r="Q169" s="17">
        <f t="shared" si="54"/>
        <v>1652849000000</v>
      </c>
      <c r="R169" s="83">
        <f>'pbv,der,roa'!F169</f>
        <v>5362924000000</v>
      </c>
      <c r="S169" s="95">
        <f t="shared" si="42"/>
        <v>0.30819922117113724</v>
      </c>
      <c r="T169" s="56">
        <f t="shared" si="52"/>
        <v>1652849000000</v>
      </c>
      <c r="U169" s="82">
        <f t="shared" si="43"/>
        <v>227846000000</v>
      </c>
      <c r="V169" s="93">
        <f t="shared" si="44"/>
        <v>1425003000000</v>
      </c>
      <c r="W169" s="56">
        <f t="shared" si="45"/>
        <v>1425003000000</v>
      </c>
      <c r="X169" s="82">
        <f t="shared" si="46"/>
        <v>1652849000000</v>
      </c>
      <c r="Y169" s="95">
        <f t="shared" si="47"/>
        <v>0.86214953695104635</v>
      </c>
      <c r="Z169" s="96">
        <f t="shared" si="48"/>
        <v>7.2542375113014934</v>
      </c>
      <c r="AA169" s="68">
        <f t="shared" si="49"/>
        <v>0.30819922117113724</v>
      </c>
      <c r="AB169" s="97">
        <f t="shared" si="50"/>
        <v>0.86214953695104635</v>
      </c>
      <c r="AC169" s="95">
        <f t="shared" si="51"/>
        <v>8.4245862694236777</v>
      </c>
    </row>
    <row r="170" spans="1:29" ht="15.5" x14ac:dyDescent="0.35">
      <c r="A170" s="11"/>
      <c r="B170" s="11"/>
      <c r="C170" s="11"/>
      <c r="D170" s="12">
        <v>2020</v>
      </c>
      <c r="E170" s="86">
        <v>10863000000000</v>
      </c>
      <c r="F170" s="13">
        <v>8239000000000</v>
      </c>
      <c r="G170" s="13">
        <v>20318000000</v>
      </c>
      <c r="H170" s="13">
        <v>333337000000</v>
      </c>
      <c r="I170" s="13"/>
      <c r="J170" s="13">
        <v>465508000000</v>
      </c>
      <c r="K170" s="13">
        <v>259369000000</v>
      </c>
      <c r="L170" s="54">
        <f t="shared" si="39"/>
        <v>8758158000000</v>
      </c>
      <c r="M170" s="91">
        <f t="shared" si="40"/>
        <v>2104842000000</v>
      </c>
      <c r="N170" s="17">
        <f t="shared" si="55"/>
        <v>2104842000000</v>
      </c>
      <c r="O170" s="92">
        <f t="shared" si="53"/>
        <v>279687000000</v>
      </c>
      <c r="P170" s="103">
        <f t="shared" si="41"/>
        <v>7.5257055208143386</v>
      </c>
      <c r="Q170" s="17">
        <f t="shared" si="54"/>
        <v>2104842000000</v>
      </c>
      <c r="R170" s="83">
        <f>'pbv,der,roa'!F170</f>
        <v>5888856000000</v>
      </c>
      <c r="S170" s="95">
        <f t="shared" si="42"/>
        <v>0.35742799620163918</v>
      </c>
      <c r="T170" s="56">
        <f t="shared" si="52"/>
        <v>2104842000000</v>
      </c>
      <c r="U170" s="82">
        <f t="shared" si="43"/>
        <v>279687000000</v>
      </c>
      <c r="V170" s="93">
        <f t="shared" si="44"/>
        <v>1825155000000</v>
      </c>
      <c r="W170" s="56">
        <f t="shared" si="45"/>
        <v>1825155000000</v>
      </c>
      <c r="X170" s="82">
        <f t="shared" si="46"/>
        <v>2104842000000</v>
      </c>
      <c r="Y170" s="95">
        <f t="shared" si="47"/>
        <v>0.86712209277465957</v>
      </c>
      <c r="Z170" s="96">
        <f t="shared" si="48"/>
        <v>7.5257055208143386</v>
      </c>
      <c r="AA170" s="68">
        <f t="shared" si="49"/>
        <v>0.35742799620163918</v>
      </c>
      <c r="AB170" s="97">
        <f t="shared" si="50"/>
        <v>0.86712209277465957</v>
      </c>
      <c r="AC170" s="95">
        <f t="shared" si="51"/>
        <v>8.7502556097906368</v>
      </c>
    </row>
    <row r="171" spans="1:29" ht="15.5" x14ac:dyDescent="0.35">
      <c r="A171" s="11"/>
      <c r="B171" s="11"/>
      <c r="C171" s="11"/>
      <c r="D171" s="12">
        <v>2021</v>
      </c>
      <c r="E171" s="86">
        <v>15972000000000</v>
      </c>
      <c r="F171" s="13">
        <v>12832000000000</v>
      </c>
      <c r="G171" s="13">
        <v>14584000000</v>
      </c>
      <c r="H171" s="13">
        <v>645056000000</v>
      </c>
      <c r="I171" s="13"/>
      <c r="J171" s="13">
        <v>499592000000</v>
      </c>
      <c r="K171" s="13">
        <v>273189000000</v>
      </c>
      <c r="L171" s="52">
        <f t="shared" si="39"/>
        <v>13688875000000</v>
      </c>
      <c r="M171" s="91">
        <f t="shared" si="40"/>
        <v>2283125000000</v>
      </c>
      <c r="N171" s="17">
        <f t="shared" si="55"/>
        <v>2283125000000</v>
      </c>
      <c r="O171" s="92">
        <f t="shared" si="53"/>
        <v>287773000000</v>
      </c>
      <c r="P171" s="103">
        <f t="shared" si="41"/>
        <v>7.9337707151122583</v>
      </c>
      <c r="Q171" s="17">
        <f t="shared" si="54"/>
        <v>2283125000000</v>
      </c>
      <c r="R171" s="83">
        <f>'pbv,der,roa'!F171</f>
        <v>6492354000000</v>
      </c>
      <c r="S171" s="95">
        <f t="shared" si="42"/>
        <v>0.35166366467386095</v>
      </c>
      <c r="T171" s="56">
        <f t="shared" si="52"/>
        <v>2283125000000</v>
      </c>
      <c r="U171" s="82">
        <f t="shared" si="43"/>
        <v>287773000000</v>
      </c>
      <c r="V171" s="93">
        <f t="shared" si="44"/>
        <v>1995352000000</v>
      </c>
      <c r="W171" s="56">
        <f t="shared" si="45"/>
        <v>1995352000000</v>
      </c>
      <c r="X171" s="82">
        <f t="shared" si="46"/>
        <v>2283125000000</v>
      </c>
      <c r="Y171" s="95">
        <f t="shared" si="47"/>
        <v>0.87395652888037234</v>
      </c>
      <c r="Z171" s="96">
        <f t="shared" si="48"/>
        <v>7.9337707151122583</v>
      </c>
      <c r="AA171" s="68">
        <f t="shared" si="49"/>
        <v>0.35166366467386095</v>
      </c>
      <c r="AB171" s="97">
        <f t="shared" si="50"/>
        <v>0.87395652888037234</v>
      </c>
      <c r="AC171" s="95">
        <f t="shared" si="51"/>
        <v>9.1593909086664915</v>
      </c>
    </row>
    <row r="172" spans="1:29" ht="15.5" x14ac:dyDescent="0.35">
      <c r="A172" s="11"/>
      <c r="B172" s="11"/>
      <c r="C172" s="11"/>
      <c r="D172" s="12">
        <v>2022</v>
      </c>
      <c r="E172" s="86">
        <v>16579000000000</v>
      </c>
      <c r="F172" s="13">
        <v>13105000000000</v>
      </c>
      <c r="G172" s="13">
        <v>21907000000</v>
      </c>
      <c r="H172" s="13">
        <v>715613000000</v>
      </c>
      <c r="I172" s="13"/>
      <c r="J172" s="13">
        <v>554551000000</v>
      </c>
      <c r="K172" s="13">
        <v>313728000000</v>
      </c>
      <c r="L172" s="54">
        <f t="shared" si="39"/>
        <v>14039529000000</v>
      </c>
      <c r="M172" s="91">
        <f t="shared" si="40"/>
        <v>2539471000000</v>
      </c>
      <c r="N172" s="17">
        <f t="shared" si="55"/>
        <v>2539471000000</v>
      </c>
      <c r="O172" s="92">
        <f t="shared" si="53"/>
        <v>335635000000</v>
      </c>
      <c r="P172" s="103">
        <f t="shared" si="41"/>
        <v>7.5661686057771087</v>
      </c>
      <c r="Q172" s="17">
        <f t="shared" si="54"/>
        <v>2539471000000</v>
      </c>
      <c r="R172" s="83">
        <f>'pbv,der,roa'!F172</f>
        <v>6832234000000</v>
      </c>
      <c r="S172" s="95">
        <f t="shared" si="42"/>
        <v>0.37168969915257588</v>
      </c>
      <c r="T172" s="56">
        <f t="shared" si="52"/>
        <v>2539471000000</v>
      </c>
      <c r="U172" s="82">
        <f t="shared" si="43"/>
        <v>335635000000</v>
      </c>
      <c r="V172" s="93">
        <f t="shared" si="44"/>
        <v>2203836000000</v>
      </c>
      <c r="W172" s="56">
        <f t="shared" si="45"/>
        <v>2203836000000</v>
      </c>
      <c r="X172" s="82">
        <f t="shared" si="46"/>
        <v>2539471000000</v>
      </c>
      <c r="Y172" s="95">
        <f t="shared" si="47"/>
        <v>0.86783271004079199</v>
      </c>
      <c r="Z172" s="96">
        <f t="shared" si="48"/>
        <v>7.5661686057771087</v>
      </c>
      <c r="AA172" s="68">
        <f t="shared" si="49"/>
        <v>0.37168969915257588</v>
      </c>
      <c r="AB172" s="97">
        <f t="shared" si="50"/>
        <v>0.86783271004079199</v>
      </c>
      <c r="AC172" s="95">
        <f t="shared" si="51"/>
        <v>8.8056910149704759</v>
      </c>
    </row>
    <row r="173" spans="1:29" ht="15.5" x14ac:dyDescent="0.35">
      <c r="A173" s="11">
        <v>35</v>
      </c>
      <c r="B173" s="11" t="s">
        <v>37</v>
      </c>
      <c r="C173" s="11" t="s">
        <v>38</v>
      </c>
      <c r="D173" s="12">
        <v>2018</v>
      </c>
      <c r="E173" s="86">
        <v>5472000000000</v>
      </c>
      <c r="F173" s="13">
        <v>3516000000000</v>
      </c>
      <c r="G173" s="13">
        <v>52374000000</v>
      </c>
      <c r="H173" s="13">
        <v>855358000000</v>
      </c>
      <c r="I173" s="13">
        <v>69087000000</v>
      </c>
      <c r="J173" s="13">
        <v>196900000000</v>
      </c>
      <c r="K173" s="13">
        <v>113711000000</v>
      </c>
      <c r="L173" s="54">
        <f t="shared" si="39"/>
        <v>4333086000000</v>
      </c>
      <c r="M173" s="91">
        <f t="shared" si="40"/>
        <v>1138914000000</v>
      </c>
      <c r="N173" s="17">
        <f t="shared" si="55"/>
        <v>1138914000000</v>
      </c>
      <c r="O173" s="92">
        <f t="shared" si="53"/>
        <v>235172000000</v>
      </c>
      <c r="P173" s="103">
        <f t="shared" si="41"/>
        <v>4.8428979640433383</v>
      </c>
      <c r="Q173" s="17">
        <f t="shared" si="54"/>
        <v>1138914000000</v>
      </c>
      <c r="R173" s="83">
        <f>'pbv,der,roa'!F173</f>
        <v>4774956000000</v>
      </c>
      <c r="S173" s="95">
        <f t="shared" si="42"/>
        <v>0.23851821880662355</v>
      </c>
      <c r="T173" s="56">
        <f t="shared" si="52"/>
        <v>1138914000000</v>
      </c>
      <c r="U173" s="82">
        <f t="shared" si="43"/>
        <v>235172000000</v>
      </c>
      <c r="V173" s="93">
        <f t="shared" si="44"/>
        <v>903742000000</v>
      </c>
      <c r="W173" s="56">
        <f t="shared" si="45"/>
        <v>903742000000</v>
      </c>
      <c r="X173" s="82">
        <f t="shared" si="46"/>
        <v>1138914000000</v>
      </c>
      <c r="Y173" s="95">
        <f t="shared" si="47"/>
        <v>0.79351206500227411</v>
      </c>
      <c r="Z173" s="96">
        <f t="shared" si="48"/>
        <v>4.8428979640433383</v>
      </c>
      <c r="AA173" s="68">
        <f t="shared" si="49"/>
        <v>0.23851821880662355</v>
      </c>
      <c r="AB173" s="97">
        <f t="shared" si="50"/>
        <v>0.79351206500227411</v>
      </c>
      <c r="AC173" s="95">
        <f t="shared" si="51"/>
        <v>5.8749282478522362</v>
      </c>
    </row>
    <row r="174" spans="1:29" ht="15.5" x14ac:dyDescent="0.35">
      <c r="A174" s="11"/>
      <c r="B174" s="11"/>
      <c r="C174" s="11"/>
      <c r="D174" s="12">
        <v>2019</v>
      </c>
      <c r="E174" s="86">
        <v>6223000000000</v>
      </c>
      <c r="F174" s="13">
        <v>3891000000000</v>
      </c>
      <c r="G174" s="13">
        <v>60373000000</v>
      </c>
      <c r="H174" s="13">
        <v>908877000000</v>
      </c>
      <c r="I174" s="13">
        <v>81637000000</v>
      </c>
      <c r="J174" s="13">
        <v>202883000000</v>
      </c>
      <c r="K174" s="13">
        <v>108168000000</v>
      </c>
      <c r="L174" s="52">
        <f t="shared" si="39"/>
        <v>4752582000000</v>
      </c>
      <c r="M174" s="91">
        <f t="shared" si="40"/>
        <v>1470418000000</v>
      </c>
      <c r="N174" s="17">
        <f t="shared" si="55"/>
        <v>1470418000000</v>
      </c>
      <c r="O174" s="92">
        <f t="shared" si="53"/>
        <v>250178000000</v>
      </c>
      <c r="P174" s="103">
        <f t="shared" si="41"/>
        <v>5.8774872290928855</v>
      </c>
      <c r="Q174" s="17">
        <f t="shared" si="54"/>
        <v>1470418000000</v>
      </c>
      <c r="R174" s="83">
        <f>'pbv,der,roa'!F174</f>
        <v>5655139000000</v>
      </c>
      <c r="S174" s="95">
        <f t="shared" si="42"/>
        <v>0.26001447532943045</v>
      </c>
      <c r="T174" s="56">
        <f t="shared" si="52"/>
        <v>1470418000000</v>
      </c>
      <c r="U174" s="82">
        <f t="shared" si="43"/>
        <v>250178000000</v>
      </c>
      <c r="V174" s="93">
        <f t="shared" si="44"/>
        <v>1220240000000</v>
      </c>
      <c r="W174" s="56">
        <f t="shared" si="45"/>
        <v>1220240000000</v>
      </c>
      <c r="X174" s="82">
        <f t="shared" si="46"/>
        <v>1470418000000</v>
      </c>
      <c r="Y174" s="95">
        <f t="shared" si="47"/>
        <v>0.82985926450845948</v>
      </c>
      <c r="Z174" s="96">
        <f t="shared" si="48"/>
        <v>5.8774872290928855</v>
      </c>
      <c r="AA174" s="68">
        <f t="shared" si="49"/>
        <v>0.26001447532943045</v>
      </c>
      <c r="AB174" s="97">
        <f t="shared" si="50"/>
        <v>0.82985926450845948</v>
      </c>
      <c r="AC174" s="95">
        <f t="shared" si="51"/>
        <v>6.9673609689307758</v>
      </c>
    </row>
    <row r="175" spans="1:29" ht="15.5" x14ac:dyDescent="0.35">
      <c r="A175" s="11"/>
      <c r="B175" s="11"/>
      <c r="C175" s="11"/>
      <c r="D175" s="12">
        <v>2020</v>
      </c>
      <c r="E175" s="86">
        <v>5967000000000</v>
      </c>
      <c r="F175" s="13">
        <v>3738000000000</v>
      </c>
      <c r="G175" s="13">
        <v>66626000000</v>
      </c>
      <c r="H175" s="13">
        <v>773759000000</v>
      </c>
      <c r="I175" s="13">
        <v>91707000000</v>
      </c>
      <c r="J175" s="13">
        <v>231175000000</v>
      </c>
      <c r="K175" s="13">
        <v>118297000000</v>
      </c>
      <c r="L175" s="54">
        <f t="shared" si="39"/>
        <v>4466304000000</v>
      </c>
      <c r="M175" s="91">
        <f t="shared" si="40"/>
        <v>1500696000000</v>
      </c>
      <c r="N175" s="17">
        <f t="shared" si="55"/>
        <v>1500696000000</v>
      </c>
      <c r="O175" s="92">
        <f t="shared" si="53"/>
        <v>276630000000</v>
      </c>
      <c r="P175" s="103">
        <f t="shared" si="41"/>
        <v>5.424921375122004</v>
      </c>
      <c r="Q175" s="17">
        <f t="shared" si="54"/>
        <v>1500696000000</v>
      </c>
      <c r="R175" s="83">
        <f>'pbv,der,roa'!F175</f>
        <v>4781737000000</v>
      </c>
      <c r="S175" s="95">
        <f t="shared" si="42"/>
        <v>0.3138390923632981</v>
      </c>
      <c r="T175" s="56">
        <f t="shared" si="52"/>
        <v>1500696000000</v>
      </c>
      <c r="U175" s="82">
        <f t="shared" si="43"/>
        <v>276630000000</v>
      </c>
      <c r="V175" s="93">
        <f t="shared" si="44"/>
        <v>1224066000000</v>
      </c>
      <c r="W175" s="56">
        <f t="shared" si="45"/>
        <v>1224066000000</v>
      </c>
      <c r="X175" s="82">
        <f t="shared" si="46"/>
        <v>1500696000000</v>
      </c>
      <c r="Y175" s="95">
        <f t="shared" si="47"/>
        <v>0.81566553119352625</v>
      </c>
      <c r="Z175" s="96">
        <f t="shared" si="48"/>
        <v>5.424921375122004</v>
      </c>
      <c r="AA175" s="68">
        <f t="shared" si="49"/>
        <v>0.3138390923632981</v>
      </c>
      <c r="AB175" s="97">
        <f t="shared" si="50"/>
        <v>0.81566553119352625</v>
      </c>
      <c r="AC175" s="95">
        <f t="shared" si="51"/>
        <v>6.5544259986788287</v>
      </c>
    </row>
    <row r="176" spans="1:29" ht="15.5" x14ac:dyDescent="0.35">
      <c r="A176" s="11"/>
      <c r="B176" s="11"/>
      <c r="C176" s="11"/>
      <c r="D176" s="12">
        <v>2021</v>
      </c>
      <c r="E176" s="86">
        <v>6616000000000</v>
      </c>
      <c r="F176" s="13">
        <v>4241000000000</v>
      </c>
      <c r="G176" s="13">
        <v>42996000000</v>
      </c>
      <c r="H176" s="13">
        <v>748823000000</v>
      </c>
      <c r="I176" s="13">
        <v>91004000000</v>
      </c>
      <c r="J176" s="13">
        <v>209888000000</v>
      </c>
      <c r="K176" s="13">
        <v>109941000000</v>
      </c>
      <c r="L176" s="54">
        <f t="shared" si="39"/>
        <v>4955770000000</v>
      </c>
      <c r="M176" s="91">
        <f t="shared" si="40"/>
        <v>1660230000000</v>
      </c>
      <c r="N176" s="17">
        <f t="shared" si="55"/>
        <v>1660230000000</v>
      </c>
      <c r="O176" s="92">
        <f t="shared" si="53"/>
        <v>243941000000</v>
      </c>
      <c r="P176" s="103">
        <f t="shared" si="41"/>
        <v>6.8058669924284967</v>
      </c>
      <c r="Q176" s="17">
        <f t="shared" si="54"/>
        <v>1660230000000</v>
      </c>
      <c r="R176" s="83">
        <f>'pbv,der,roa'!F176</f>
        <v>5138126000000</v>
      </c>
      <c r="S176" s="95">
        <f t="shared" si="42"/>
        <v>0.32311975222094591</v>
      </c>
      <c r="T176" s="56">
        <f t="shared" si="52"/>
        <v>1660230000000</v>
      </c>
      <c r="U176" s="82">
        <f t="shared" si="43"/>
        <v>243941000000</v>
      </c>
      <c r="V176" s="93">
        <f t="shared" si="44"/>
        <v>1416289000000</v>
      </c>
      <c r="W176" s="56">
        <f t="shared" si="45"/>
        <v>1416289000000</v>
      </c>
      <c r="X176" s="82">
        <f t="shared" si="46"/>
        <v>1660230000000</v>
      </c>
      <c r="Y176" s="95">
        <f t="shared" si="47"/>
        <v>0.85306794841678557</v>
      </c>
      <c r="Z176" s="96">
        <f t="shared" si="48"/>
        <v>6.8058669924284967</v>
      </c>
      <c r="AA176" s="68">
        <f t="shared" si="49"/>
        <v>0.32311975222094591</v>
      </c>
      <c r="AB176" s="97">
        <f t="shared" si="50"/>
        <v>0.85306794841678557</v>
      </c>
      <c r="AC176" s="95">
        <f t="shared" si="51"/>
        <v>7.9820546930662282</v>
      </c>
    </row>
    <row r="177" spans="1:29" ht="15.5" x14ac:dyDescent="0.35">
      <c r="A177" s="11"/>
      <c r="B177" s="11"/>
      <c r="C177" s="11"/>
      <c r="D177" s="12">
        <v>2022</v>
      </c>
      <c r="E177" s="86">
        <v>7656000000000</v>
      </c>
      <c r="F177" s="13">
        <v>5199000000000</v>
      </c>
      <c r="G177" s="13">
        <v>51135000000</v>
      </c>
      <c r="H177" s="13">
        <v>961407000000</v>
      </c>
      <c r="I177" s="13">
        <v>85723000000</v>
      </c>
      <c r="J177" s="13">
        <v>224184000000</v>
      </c>
      <c r="K177" s="13">
        <v>121580000000</v>
      </c>
      <c r="L177" s="52">
        <f t="shared" si="39"/>
        <v>6126153000000</v>
      </c>
      <c r="M177" s="91">
        <f t="shared" si="40"/>
        <v>1529847000000</v>
      </c>
      <c r="N177" s="17">
        <f t="shared" si="55"/>
        <v>1529847000000</v>
      </c>
      <c r="O177" s="92">
        <f t="shared" si="53"/>
        <v>258438000000</v>
      </c>
      <c r="P177" s="103">
        <f t="shared" si="41"/>
        <v>5.9195899983748523</v>
      </c>
      <c r="Q177" s="17">
        <f t="shared" si="54"/>
        <v>1529847000000</v>
      </c>
      <c r="R177" s="83">
        <f>'pbv,der,roa'!F177</f>
        <v>5822679000000</v>
      </c>
      <c r="S177" s="95">
        <f t="shared" si="42"/>
        <v>0.2627393679095138</v>
      </c>
      <c r="T177" s="56">
        <f t="shared" si="52"/>
        <v>1529847000000</v>
      </c>
      <c r="U177" s="82">
        <f t="shared" si="43"/>
        <v>258438000000</v>
      </c>
      <c r="V177" s="93">
        <f t="shared" si="44"/>
        <v>1271409000000</v>
      </c>
      <c r="W177" s="56">
        <f t="shared" si="45"/>
        <v>1271409000000</v>
      </c>
      <c r="X177" s="82">
        <f t="shared" si="46"/>
        <v>1529847000000</v>
      </c>
      <c r="Y177" s="95">
        <f t="shared" si="47"/>
        <v>0.83106938144794873</v>
      </c>
      <c r="Z177" s="96">
        <f t="shared" si="48"/>
        <v>5.9195899983748523</v>
      </c>
      <c r="AA177" s="68">
        <f t="shared" si="49"/>
        <v>0.2627393679095138</v>
      </c>
      <c r="AB177" s="97">
        <f t="shared" si="50"/>
        <v>0.83106938144794873</v>
      </c>
      <c r="AC177" s="95">
        <f t="shared" si="51"/>
        <v>7.0133987477323148</v>
      </c>
    </row>
    <row r="178" spans="1:29" ht="15.5" x14ac:dyDescent="0.35">
      <c r="A178" s="11">
        <f>1+A173</f>
        <v>36</v>
      </c>
      <c r="B178" s="50" t="s">
        <v>39</v>
      </c>
      <c r="C178" s="11" t="s">
        <v>40</v>
      </c>
      <c r="D178" s="12">
        <v>2018</v>
      </c>
      <c r="E178" s="86">
        <v>41802000000000</v>
      </c>
      <c r="F178" s="13">
        <v>20709000000000</v>
      </c>
      <c r="G178" s="13">
        <v>737552000000</v>
      </c>
      <c r="H178" s="13">
        <v>534068000000</v>
      </c>
      <c r="I178" s="13">
        <v>742208000000</v>
      </c>
      <c r="J178" s="13">
        <v>3917000000000</v>
      </c>
      <c r="K178" s="13">
        <v>311654000000</v>
      </c>
      <c r="L178" s="54">
        <f t="shared" si="39"/>
        <v>23368654000000</v>
      </c>
      <c r="M178" s="91">
        <f t="shared" si="40"/>
        <v>18433346000000</v>
      </c>
      <c r="N178" s="17">
        <f t="shared" si="55"/>
        <v>18433346000000</v>
      </c>
      <c r="O178" s="92">
        <f t="shared" si="53"/>
        <v>1791414000000</v>
      </c>
      <c r="P178" s="103">
        <f t="shared" si="41"/>
        <v>10.289830268156885</v>
      </c>
      <c r="Q178" s="17">
        <f t="shared" si="54"/>
        <v>18433346000000</v>
      </c>
      <c r="R178" s="83">
        <f>'pbv,der,roa'!F178</f>
        <v>7578133000000</v>
      </c>
      <c r="S178" s="95">
        <f t="shared" si="42"/>
        <v>2.4324389661675245</v>
      </c>
      <c r="T178" s="56">
        <f t="shared" si="52"/>
        <v>18433346000000</v>
      </c>
      <c r="U178" s="82">
        <f t="shared" si="43"/>
        <v>1791414000000</v>
      </c>
      <c r="V178" s="93">
        <f t="shared" si="44"/>
        <v>16641932000000</v>
      </c>
      <c r="W178" s="56">
        <f t="shared" si="45"/>
        <v>16641932000000</v>
      </c>
      <c r="X178" s="82">
        <f t="shared" si="46"/>
        <v>18433346000000</v>
      </c>
      <c r="Y178" s="95">
        <f t="shared" si="47"/>
        <v>0.90281666714225406</v>
      </c>
      <c r="Z178" s="96">
        <f t="shared" si="48"/>
        <v>10.289830268156885</v>
      </c>
      <c r="AA178" s="68">
        <f t="shared" si="49"/>
        <v>2.4324389661675245</v>
      </c>
      <c r="AB178" s="97">
        <f t="shared" si="50"/>
        <v>0.90281666714225406</v>
      </c>
      <c r="AC178" s="95">
        <f t="shared" si="51"/>
        <v>13.625085901466663</v>
      </c>
    </row>
    <row r="179" spans="1:29" ht="15.5" x14ac:dyDescent="0.35">
      <c r="A179" s="11"/>
      <c r="B179" s="11"/>
      <c r="C179" s="11"/>
      <c r="D179" s="12">
        <v>2019</v>
      </c>
      <c r="E179" s="86">
        <v>42923000000000</v>
      </c>
      <c r="F179" s="13">
        <v>20893000000000</v>
      </c>
      <c r="G179" s="13">
        <v>709666000000</v>
      </c>
      <c r="H179" s="13">
        <v>466245000000</v>
      </c>
      <c r="I179" s="13">
        <v>761351000000</v>
      </c>
      <c r="J179" s="13">
        <v>3861000000000</v>
      </c>
      <c r="K179" s="13">
        <v>352406000000</v>
      </c>
      <c r="L179" s="54">
        <f t="shared" si="39"/>
        <v>23396822000000</v>
      </c>
      <c r="M179" s="91">
        <f t="shared" si="40"/>
        <v>19526178000000</v>
      </c>
      <c r="N179" s="17">
        <f t="shared" si="55"/>
        <v>19526178000000</v>
      </c>
      <c r="O179" s="92">
        <f t="shared" si="53"/>
        <v>1823423000000</v>
      </c>
      <c r="P179" s="103">
        <f t="shared" si="41"/>
        <v>10.708528958996348</v>
      </c>
      <c r="Q179" s="17">
        <f t="shared" si="54"/>
        <v>19526178000000</v>
      </c>
      <c r="R179" s="83">
        <f>'pbv,der,roa'!F179</f>
        <v>5281862000000</v>
      </c>
      <c r="S179" s="95">
        <f t="shared" si="42"/>
        <v>3.6968360778831406</v>
      </c>
      <c r="T179" s="56">
        <f t="shared" si="52"/>
        <v>19526178000000</v>
      </c>
      <c r="U179" s="82">
        <f t="shared" si="43"/>
        <v>1823423000000</v>
      </c>
      <c r="V179" s="93">
        <f t="shared" si="44"/>
        <v>17702755000000</v>
      </c>
      <c r="W179" s="56">
        <f t="shared" si="45"/>
        <v>17702755000000</v>
      </c>
      <c r="X179" s="82">
        <f t="shared" si="46"/>
        <v>19526178000000</v>
      </c>
      <c r="Y179" s="95">
        <f t="shared" si="47"/>
        <v>0.90661649197298111</v>
      </c>
      <c r="Z179" s="96">
        <f t="shared" si="48"/>
        <v>10.708528958996348</v>
      </c>
      <c r="AA179" s="68">
        <f t="shared" si="49"/>
        <v>3.6968360778831406</v>
      </c>
      <c r="AB179" s="97">
        <f t="shared" si="50"/>
        <v>0.90661649197298111</v>
      </c>
      <c r="AC179" s="95">
        <f t="shared" si="51"/>
        <v>15.311981528852471</v>
      </c>
    </row>
    <row r="180" spans="1:29" ht="15.5" x14ac:dyDescent="0.35">
      <c r="A180" s="11"/>
      <c r="B180" s="11"/>
      <c r="C180" s="11"/>
      <c r="D180" s="12">
        <v>2020</v>
      </c>
      <c r="E180" s="86">
        <v>42972000000000</v>
      </c>
      <c r="F180" s="13">
        <v>20515000000000</v>
      </c>
      <c r="G180" s="13">
        <v>694073000000</v>
      </c>
      <c r="H180" s="13">
        <v>545453000000</v>
      </c>
      <c r="I180" s="13">
        <v>831940000000</v>
      </c>
      <c r="J180" s="13">
        <v>4357000000000</v>
      </c>
      <c r="K180" s="13">
        <v>390791000000</v>
      </c>
      <c r="L180" s="52">
        <f t="shared" si="39"/>
        <v>23500649000000</v>
      </c>
      <c r="M180" s="91">
        <f t="shared" si="40"/>
        <v>19471351000000</v>
      </c>
      <c r="N180" s="17">
        <f t="shared" si="55"/>
        <v>19471351000000</v>
      </c>
      <c r="O180" s="92">
        <f t="shared" si="53"/>
        <v>1916804000000</v>
      </c>
      <c r="P180" s="103">
        <f t="shared" si="41"/>
        <v>10.158237879303258</v>
      </c>
      <c r="Q180" s="17">
        <f t="shared" si="54"/>
        <v>19471351000000</v>
      </c>
      <c r="R180" s="83">
        <f>'pbv,der,roa'!F180</f>
        <v>4937368000000</v>
      </c>
      <c r="S180" s="95">
        <f t="shared" si="42"/>
        <v>3.943670190271416</v>
      </c>
      <c r="T180" s="56">
        <f t="shared" si="52"/>
        <v>19471351000000</v>
      </c>
      <c r="U180" s="82">
        <f t="shared" si="43"/>
        <v>1916804000000</v>
      </c>
      <c r="V180" s="93">
        <f t="shared" si="44"/>
        <v>17554547000000</v>
      </c>
      <c r="W180" s="56">
        <f t="shared" si="45"/>
        <v>17554547000000</v>
      </c>
      <c r="X180" s="82">
        <f t="shared" si="46"/>
        <v>19471351000000</v>
      </c>
      <c r="Y180" s="95">
        <f t="shared" si="47"/>
        <v>0.90155772961003067</v>
      </c>
      <c r="Z180" s="96">
        <f t="shared" si="48"/>
        <v>10.158237879303258</v>
      </c>
      <c r="AA180" s="68">
        <f t="shared" si="49"/>
        <v>3.943670190271416</v>
      </c>
      <c r="AB180" s="97">
        <f t="shared" si="50"/>
        <v>0.90155772961003067</v>
      </c>
      <c r="AC180" s="95">
        <f t="shared" si="51"/>
        <v>15.003465799184704</v>
      </c>
    </row>
    <row r="181" spans="1:29" ht="15.5" x14ac:dyDescent="0.35">
      <c r="A181" s="11"/>
      <c r="B181" s="11"/>
      <c r="C181" s="11"/>
      <c r="D181" s="12">
        <v>2021</v>
      </c>
      <c r="E181" s="86">
        <v>39546000000000</v>
      </c>
      <c r="F181" s="13">
        <v>19919000000000</v>
      </c>
      <c r="G181" s="13">
        <v>648941000000</v>
      </c>
      <c r="H181" s="13">
        <v>504826000000</v>
      </c>
      <c r="I181" s="13">
        <v>743068000000</v>
      </c>
      <c r="J181" s="13">
        <v>4084000000000</v>
      </c>
      <c r="K181" s="13">
        <v>377144000000</v>
      </c>
      <c r="L181" s="54">
        <f t="shared" si="39"/>
        <v>22738673000000</v>
      </c>
      <c r="M181" s="91">
        <f t="shared" si="40"/>
        <v>16807327000000</v>
      </c>
      <c r="N181" s="17">
        <f t="shared" si="55"/>
        <v>16807327000000</v>
      </c>
      <c r="O181" s="92">
        <f t="shared" si="53"/>
        <v>1769153000000</v>
      </c>
      <c r="P181" s="103">
        <f t="shared" si="41"/>
        <v>9.5002111179756632</v>
      </c>
      <c r="Q181" s="17">
        <f t="shared" si="54"/>
        <v>16807327000000</v>
      </c>
      <c r="R181" s="83">
        <f>'pbv,der,roa'!F181</f>
        <v>4321269000000</v>
      </c>
      <c r="S181" s="95">
        <f t="shared" si="42"/>
        <v>3.8894424299898942</v>
      </c>
      <c r="T181" s="56">
        <f t="shared" si="52"/>
        <v>16807327000000</v>
      </c>
      <c r="U181" s="82">
        <f t="shared" si="43"/>
        <v>1769153000000</v>
      </c>
      <c r="V181" s="93">
        <f t="shared" si="44"/>
        <v>15038174000000</v>
      </c>
      <c r="W181" s="56">
        <f t="shared" si="45"/>
        <v>15038174000000</v>
      </c>
      <c r="X181" s="82">
        <f t="shared" si="46"/>
        <v>16807327000000</v>
      </c>
      <c r="Y181" s="95">
        <f t="shared" si="47"/>
        <v>0.89473918131062724</v>
      </c>
      <c r="Z181" s="96">
        <f t="shared" si="48"/>
        <v>9.5002111179756632</v>
      </c>
      <c r="AA181" s="68">
        <f t="shared" si="49"/>
        <v>3.8894424299898942</v>
      </c>
      <c r="AB181" s="97">
        <f t="shared" si="50"/>
        <v>0.89473918131062724</v>
      </c>
      <c r="AC181" s="95">
        <f t="shared" si="51"/>
        <v>14.284392729276185</v>
      </c>
    </row>
    <row r="182" spans="1:29" ht="15.5" x14ac:dyDescent="0.35">
      <c r="A182" s="11"/>
      <c r="B182" s="11"/>
      <c r="C182" s="11"/>
      <c r="D182" s="12">
        <v>2022</v>
      </c>
      <c r="E182" s="86">
        <v>41219000000000</v>
      </c>
      <c r="F182" s="13">
        <v>22153000000000</v>
      </c>
      <c r="G182" s="13">
        <v>697670000000</v>
      </c>
      <c r="H182" s="13">
        <v>423664000000</v>
      </c>
      <c r="I182" s="13">
        <v>761393000000</v>
      </c>
      <c r="J182" s="13">
        <v>3544000000000</v>
      </c>
      <c r="K182" s="13">
        <v>303739000000</v>
      </c>
      <c r="L182" s="54">
        <f t="shared" si="39"/>
        <v>24357862000000</v>
      </c>
      <c r="M182" s="91">
        <f t="shared" si="40"/>
        <v>16861138000000</v>
      </c>
      <c r="N182" s="17">
        <f t="shared" si="55"/>
        <v>16861138000000</v>
      </c>
      <c r="O182" s="92">
        <f t="shared" si="53"/>
        <v>1762802000000</v>
      </c>
      <c r="P182" s="103">
        <f t="shared" si="41"/>
        <v>9.5649641876966331</v>
      </c>
      <c r="Q182" s="17">
        <f t="shared" si="54"/>
        <v>16861138000000</v>
      </c>
      <c r="R182" s="83">
        <f>'pbv,der,roa'!F182</f>
        <v>3997256000000</v>
      </c>
      <c r="S182" s="95">
        <f t="shared" si="42"/>
        <v>4.2181781702247738</v>
      </c>
      <c r="T182" s="56">
        <f t="shared" si="52"/>
        <v>16861138000000</v>
      </c>
      <c r="U182" s="82">
        <f t="shared" si="43"/>
        <v>1762802000000</v>
      </c>
      <c r="V182" s="93">
        <f t="shared" si="44"/>
        <v>15098336000000</v>
      </c>
      <c r="W182" s="56">
        <f t="shared" si="45"/>
        <v>15098336000000</v>
      </c>
      <c r="X182" s="82">
        <f t="shared" si="46"/>
        <v>16861138000000</v>
      </c>
      <c r="Y182" s="95">
        <f t="shared" si="47"/>
        <v>0.89545177792863095</v>
      </c>
      <c r="Z182" s="96">
        <f t="shared" si="48"/>
        <v>9.5649641876966331</v>
      </c>
      <c r="AA182" s="68">
        <f t="shared" si="49"/>
        <v>4.2181781702247738</v>
      </c>
      <c r="AB182" s="97">
        <f t="shared" si="50"/>
        <v>0.89545177792863095</v>
      </c>
      <c r="AC182" s="95">
        <f t="shared" si="51"/>
        <v>14.678594135850037</v>
      </c>
    </row>
    <row r="183" spans="1:29" ht="15.5" x14ac:dyDescent="0.35">
      <c r="A183" s="11">
        <f>1+A178</f>
        <v>37</v>
      </c>
      <c r="B183" s="11" t="s">
        <v>41</v>
      </c>
      <c r="C183" s="11" t="s">
        <v>42</v>
      </c>
      <c r="D183" s="12">
        <v>2018</v>
      </c>
      <c r="E183" s="86">
        <v>1405000000000</v>
      </c>
      <c r="F183" s="13">
        <v>963851000000</v>
      </c>
      <c r="G183" s="13">
        <v>75096000000</v>
      </c>
      <c r="H183" s="13">
        <v>227987000000</v>
      </c>
      <c r="I183" s="13">
        <v>53169000000</v>
      </c>
      <c r="J183" s="13">
        <v>161358000000</v>
      </c>
      <c r="K183" s="13">
        <v>74071000000</v>
      </c>
      <c r="L183" s="52">
        <f t="shared" si="39"/>
        <v>1150860000000</v>
      </c>
      <c r="M183" s="91">
        <f t="shared" si="40"/>
        <v>254140000000</v>
      </c>
      <c r="N183" s="17">
        <f t="shared" si="55"/>
        <v>254140000000</v>
      </c>
      <c r="O183" s="92">
        <f t="shared" si="53"/>
        <v>202336000000</v>
      </c>
      <c r="P183" s="103">
        <f t="shared" si="41"/>
        <v>1.2560295745690337</v>
      </c>
      <c r="Q183" s="17">
        <f t="shared" si="54"/>
        <v>254140000000</v>
      </c>
      <c r="R183" s="83">
        <f>'pbv,der,roa'!F183</f>
        <v>1005236802665</v>
      </c>
      <c r="S183" s="95">
        <f t="shared" si="42"/>
        <v>0.25281605222395881</v>
      </c>
      <c r="T183" s="56">
        <f t="shared" si="52"/>
        <v>254140000000</v>
      </c>
      <c r="U183" s="82">
        <f t="shared" si="43"/>
        <v>202336000000</v>
      </c>
      <c r="V183" s="93">
        <f t="shared" si="44"/>
        <v>51804000000</v>
      </c>
      <c r="W183" s="56">
        <f t="shared" si="45"/>
        <v>51804000000</v>
      </c>
      <c r="X183" s="82">
        <f t="shared" si="46"/>
        <v>254140000000</v>
      </c>
      <c r="Y183" s="95">
        <f t="shared" si="47"/>
        <v>0.20384040292752026</v>
      </c>
      <c r="Z183" s="96">
        <f t="shared" si="48"/>
        <v>1.2560295745690337</v>
      </c>
      <c r="AA183" s="68">
        <f t="shared" si="49"/>
        <v>0.25281605222395881</v>
      </c>
      <c r="AB183" s="97">
        <f t="shared" si="50"/>
        <v>0.20384040292752026</v>
      </c>
      <c r="AC183" s="95">
        <f t="shared" si="51"/>
        <v>1.7126860297205129</v>
      </c>
    </row>
    <row r="184" spans="1:29" ht="15.5" x14ac:dyDescent="0.35">
      <c r="A184" s="11"/>
      <c r="B184" s="11"/>
      <c r="C184" s="11"/>
      <c r="D184" s="12">
        <v>2019</v>
      </c>
      <c r="E184" s="86">
        <v>1393000000000</v>
      </c>
      <c r="F184" s="13">
        <v>962040000000</v>
      </c>
      <c r="G184" s="13">
        <v>75741000000</v>
      </c>
      <c r="H184" s="13">
        <v>230468000000</v>
      </c>
      <c r="I184" s="13">
        <v>46818000000</v>
      </c>
      <c r="J184" s="13">
        <v>172416000000</v>
      </c>
      <c r="K184" s="13">
        <v>89073000000</v>
      </c>
      <c r="L184" s="54">
        <f t="shared" si="39"/>
        <v>1153292000000</v>
      </c>
      <c r="M184" s="91">
        <f t="shared" si="40"/>
        <v>239708000000</v>
      </c>
      <c r="N184" s="17">
        <f t="shared" si="55"/>
        <v>239708000000</v>
      </c>
      <c r="O184" s="92">
        <f t="shared" si="53"/>
        <v>211632000000</v>
      </c>
      <c r="P184" s="103">
        <f t="shared" si="41"/>
        <v>1.1326642473727981</v>
      </c>
      <c r="Q184" s="17">
        <f t="shared" si="54"/>
        <v>239708000000</v>
      </c>
      <c r="R184" s="83">
        <f>'pbv,der,roa'!F184</f>
        <v>1033170577477</v>
      </c>
      <c r="S184" s="95">
        <f t="shared" si="42"/>
        <v>0.23201202708014232</v>
      </c>
      <c r="T184" s="56">
        <f t="shared" si="52"/>
        <v>239708000000</v>
      </c>
      <c r="U184" s="82">
        <f t="shared" si="43"/>
        <v>211632000000</v>
      </c>
      <c r="V184" s="93">
        <f t="shared" si="44"/>
        <v>28076000000</v>
      </c>
      <c r="W184" s="56">
        <f t="shared" si="45"/>
        <v>28076000000</v>
      </c>
      <c r="X184" s="82">
        <f t="shared" si="46"/>
        <v>239708000000</v>
      </c>
      <c r="Y184" s="95">
        <f t="shared" si="47"/>
        <v>0.11712583643432843</v>
      </c>
      <c r="Z184" s="96">
        <f t="shared" si="48"/>
        <v>1.1326642473727981</v>
      </c>
      <c r="AA184" s="68">
        <f t="shared" si="49"/>
        <v>0.23201202708014232</v>
      </c>
      <c r="AB184" s="97">
        <f t="shared" si="50"/>
        <v>0.11712583643432843</v>
      </c>
      <c r="AC184" s="95">
        <f t="shared" si="51"/>
        <v>1.4818021108872688</v>
      </c>
    </row>
    <row r="185" spans="1:29" ht="15.5" x14ac:dyDescent="0.35">
      <c r="A185" s="11"/>
      <c r="B185" s="11"/>
      <c r="C185" s="11"/>
      <c r="D185" s="12">
        <v>2020</v>
      </c>
      <c r="E185" s="86">
        <v>1994000000000</v>
      </c>
      <c r="F185" s="13">
        <v>1368000000000</v>
      </c>
      <c r="G185" s="13">
        <v>73595000000</v>
      </c>
      <c r="H185" s="13">
        <v>246554000000</v>
      </c>
      <c r="I185" s="13">
        <v>53195000000</v>
      </c>
      <c r="J185" s="13">
        <v>174014000000</v>
      </c>
      <c r="K185" s="13">
        <v>93465000000</v>
      </c>
      <c r="L185" s="54">
        <f t="shared" si="39"/>
        <v>1568313000000</v>
      </c>
      <c r="M185" s="91">
        <f t="shared" si="40"/>
        <v>425687000000</v>
      </c>
      <c r="N185" s="17">
        <f t="shared" si="55"/>
        <v>425687000000</v>
      </c>
      <c r="O185" s="92">
        <f t="shared" si="53"/>
        <v>220255000000</v>
      </c>
      <c r="P185" s="103">
        <f t="shared" si="41"/>
        <v>1.932700733241016</v>
      </c>
      <c r="Q185" s="17">
        <f t="shared" si="54"/>
        <v>425687000000</v>
      </c>
      <c r="R185" s="83">
        <f>'pbv,der,roa'!F185</f>
        <v>1185851841509</v>
      </c>
      <c r="S185" s="95">
        <f t="shared" si="42"/>
        <v>0.35897148792071026</v>
      </c>
      <c r="T185" s="56">
        <f t="shared" si="52"/>
        <v>425687000000</v>
      </c>
      <c r="U185" s="82">
        <f t="shared" si="43"/>
        <v>220255000000</v>
      </c>
      <c r="V185" s="93">
        <f t="shared" si="44"/>
        <v>205432000000</v>
      </c>
      <c r="W185" s="56">
        <f t="shared" si="45"/>
        <v>205432000000</v>
      </c>
      <c r="X185" s="82">
        <f t="shared" si="46"/>
        <v>425687000000</v>
      </c>
      <c r="Y185" s="95">
        <f t="shared" si="47"/>
        <v>0.48258932032220858</v>
      </c>
      <c r="Z185" s="96">
        <f t="shared" si="48"/>
        <v>1.932700733241016</v>
      </c>
      <c r="AA185" s="68">
        <f t="shared" si="49"/>
        <v>0.35897148792071026</v>
      </c>
      <c r="AB185" s="97">
        <f t="shared" si="50"/>
        <v>0.48258932032220858</v>
      </c>
      <c r="AC185" s="95">
        <f t="shared" si="51"/>
        <v>2.7742615414839351</v>
      </c>
    </row>
    <row r="186" spans="1:29" ht="15.5" x14ac:dyDescent="0.35">
      <c r="A186" s="11"/>
      <c r="B186" s="11"/>
      <c r="C186" s="11"/>
      <c r="D186" s="12">
        <v>2021</v>
      </c>
      <c r="E186" s="86">
        <v>2733000000000</v>
      </c>
      <c r="F186" s="13">
        <v>2082000000000</v>
      </c>
      <c r="G186" s="13">
        <v>69792000000</v>
      </c>
      <c r="H186" s="13">
        <v>292000000000</v>
      </c>
      <c r="I186" s="13">
        <v>60559000000</v>
      </c>
      <c r="J186" s="13">
        <v>158139000000</v>
      </c>
      <c r="K186" s="13">
        <v>71864000000</v>
      </c>
      <c r="L186" s="52">
        <f t="shared" si="39"/>
        <v>2329924000000</v>
      </c>
      <c r="M186" s="91">
        <f t="shared" si="40"/>
        <v>403076000000</v>
      </c>
      <c r="N186" s="17">
        <f t="shared" si="55"/>
        <v>403076000000</v>
      </c>
      <c r="O186" s="92">
        <f t="shared" si="53"/>
        <v>202215000000</v>
      </c>
      <c r="P186" s="103">
        <f t="shared" si="41"/>
        <v>1.9933041564671266</v>
      </c>
      <c r="Q186" s="17">
        <f t="shared" si="54"/>
        <v>403076000000</v>
      </c>
      <c r="R186" s="83">
        <f>'pbv,der,roa'!F186</f>
        <v>1318385158595</v>
      </c>
      <c r="S186" s="95">
        <f t="shared" si="42"/>
        <v>0.30573463101599019</v>
      </c>
      <c r="T186" s="56">
        <f t="shared" si="52"/>
        <v>403076000000</v>
      </c>
      <c r="U186" s="82">
        <f t="shared" si="43"/>
        <v>202215000000</v>
      </c>
      <c r="V186" s="93">
        <f t="shared" si="44"/>
        <v>200861000000</v>
      </c>
      <c r="W186" s="56">
        <f t="shared" si="45"/>
        <v>200861000000</v>
      </c>
      <c r="X186" s="82">
        <f t="shared" si="46"/>
        <v>403076000000</v>
      </c>
      <c r="Y186" s="95">
        <f t="shared" si="47"/>
        <v>0.49832041600095267</v>
      </c>
      <c r="Z186" s="96">
        <f t="shared" si="48"/>
        <v>1.9933041564671266</v>
      </c>
      <c r="AA186" s="68">
        <f t="shared" si="49"/>
        <v>0.30573463101599019</v>
      </c>
      <c r="AB186" s="97">
        <f t="shared" si="50"/>
        <v>0.49832041600095267</v>
      </c>
      <c r="AC186" s="95">
        <f t="shared" si="51"/>
        <v>2.7973592034840697</v>
      </c>
    </row>
    <row r="187" spans="1:29" ht="15.5" x14ac:dyDescent="0.35">
      <c r="A187" s="11"/>
      <c r="B187" s="11"/>
      <c r="C187" s="11"/>
      <c r="D187" s="12">
        <v>2022</v>
      </c>
      <c r="E187" s="86">
        <v>3704000000000</v>
      </c>
      <c r="F187" s="13">
        <v>2915000000000</v>
      </c>
      <c r="G187" s="13">
        <v>67383000000</v>
      </c>
      <c r="H187" s="13">
        <v>298000000000</v>
      </c>
      <c r="I187" s="13">
        <v>48687000000</v>
      </c>
      <c r="J187" s="13">
        <v>184405000000</v>
      </c>
      <c r="K187" s="13">
        <v>82959000000</v>
      </c>
      <c r="L187" s="54">
        <f t="shared" si="39"/>
        <v>3198376000000</v>
      </c>
      <c r="M187" s="91">
        <f t="shared" si="40"/>
        <v>505624000000</v>
      </c>
      <c r="N187" s="21">
        <f t="shared" si="55"/>
        <v>505624000000</v>
      </c>
      <c r="O187" s="92">
        <f t="shared" si="53"/>
        <v>199029000000</v>
      </c>
      <c r="P187" s="103">
        <f t="shared" si="41"/>
        <v>2.5404539037024754</v>
      </c>
      <c r="Q187" s="17">
        <f t="shared" si="54"/>
        <v>505624000000</v>
      </c>
      <c r="R187" s="83">
        <f>'pbv,der,roa'!F187</f>
        <v>1500927506265</v>
      </c>
      <c r="S187" s="95">
        <f t="shared" si="42"/>
        <v>0.33687436461087034</v>
      </c>
      <c r="T187" s="56">
        <f t="shared" si="52"/>
        <v>505624000000</v>
      </c>
      <c r="U187" s="82">
        <f t="shared" si="43"/>
        <v>199029000000</v>
      </c>
      <c r="V187" s="93">
        <f t="shared" si="44"/>
        <v>306595000000</v>
      </c>
      <c r="W187" s="56">
        <f t="shared" si="45"/>
        <v>306595000000</v>
      </c>
      <c r="X187" s="82">
        <f t="shared" si="46"/>
        <v>505624000000</v>
      </c>
      <c r="Y187" s="95">
        <f t="shared" si="47"/>
        <v>0.60636955524263092</v>
      </c>
      <c r="Z187" s="96">
        <f t="shared" si="48"/>
        <v>2.5404539037024754</v>
      </c>
      <c r="AA187" s="68">
        <f t="shared" si="49"/>
        <v>0.33687436461087034</v>
      </c>
      <c r="AB187" s="97">
        <f t="shared" si="50"/>
        <v>0.60636955524263092</v>
      </c>
      <c r="AC187" s="95">
        <f t="shared" si="51"/>
        <v>3.4836978235559766</v>
      </c>
    </row>
    <row r="188" spans="1:29" ht="15.5" x14ac:dyDescent="0.35">
      <c r="A188" s="11">
        <f>1+A183</f>
        <v>38</v>
      </c>
      <c r="B188" s="11" t="s">
        <v>43</v>
      </c>
      <c r="C188" s="11" t="s">
        <v>44</v>
      </c>
      <c r="D188" s="12">
        <v>2018</v>
      </c>
      <c r="E188" s="89">
        <v>2101000000000</v>
      </c>
      <c r="F188" s="24">
        <v>1362000000000</v>
      </c>
      <c r="G188" s="24">
        <v>246780000000</v>
      </c>
      <c r="H188" s="24">
        <v>135720000000</v>
      </c>
      <c r="I188" s="24">
        <v>22561000000</v>
      </c>
      <c r="J188" s="24">
        <v>129993000000</v>
      </c>
      <c r="K188" s="24">
        <v>55979000000</v>
      </c>
      <c r="L188" s="54">
        <f t="shared" si="39"/>
        <v>1302393000000</v>
      </c>
      <c r="M188" s="91">
        <f t="shared" si="40"/>
        <v>798607000000</v>
      </c>
      <c r="N188" s="26">
        <f t="shared" si="55"/>
        <v>798607000000</v>
      </c>
      <c r="O188" s="92">
        <f t="shared" si="53"/>
        <v>325320000000</v>
      </c>
      <c r="P188" s="103">
        <f t="shared" si="41"/>
        <v>2.4548352391491455</v>
      </c>
      <c r="Q188" s="17">
        <f t="shared" si="54"/>
        <v>798607000000</v>
      </c>
      <c r="R188" s="83">
        <f>'pbv,der,roa'!F188</f>
        <v>2450039514752</v>
      </c>
      <c r="S188" s="95">
        <f t="shared" si="42"/>
        <v>0.32595678363205388</v>
      </c>
      <c r="T188" s="56">
        <f t="shared" si="52"/>
        <v>798607000000</v>
      </c>
      <c r="U188" s="82">
        <f t="shared" si="43"/>
        <v>325320000000</v>
      </c>
      <c r="V188" s="93">
        <f t="shared" si="44"/>
        <v>473287000000</v>
      </c>
      <c r="W188" s="56">
        <f t="shared" si="45"/>
        <v>473287000000</v>
      </c>
      <c r="X188" s="82">
        <f t="shared" si="46"/>
        <v>798607000000</v>
      </c>
      <c r="Y188" s="95">
        <f t="shared" si="47"/>
        <v>0.59264068559379024</v>
      </c>
      <c r="Z188" s="96">
        <f t="shared" si="48"/>
        <v>2.4548352391491455</v>
      </c>
      <c r="AA188" s="68">
        <f t="shared" si="49"/>
        <v>0.32595678363205388</v>
      </c>
      <c r="AB188" s="97">
        <f t="shared" si="50"/>
        <v>0.59264068559379024</v>
      </c>
      <c r="AC188" s="95">
        <f t="shared" si="51"/>
        <v>3.37343270837499</v>
      </c>
    </row>
    <row r="189" spans="1:29" ht="15.5" x14ac:dyDescent="0.35">
      <c r="A189" s="22"/>
      <c r="B189" s="23"/>
      <c r="C189" s="23"/>
      <c r="D189" s="12">
        <v>2019</v>
      </c>
      <c r="E189" s="89">
        <v>2136000000000</v>
      </c>
      <c r="F189" s="24">
        <v>1392000000000</v>
      </c>
      <c r="G189" s="24">
        <v>296910000000</v>
      </c>
      <c r="H189" s="24">
        <v>118735000000</v>
      </c>
      <c r="I189" s="24">
        <v>9196000000</v>
      </c>
      <c r="J189" s="24">
        <v>134937000000</v>
      </c>
      <c r="K189" s="24">
        <v>55718000000</v>
      </c>
      <c r="L189" s="52">
        <f t="shared" si="39"/>
        <v>1283848000000</v>
      </c>
      <c r="M189" s="91">
        <f t="shared" si="40"/>
        <v>852152000000</v>
      </c>
      <c r="N189" s="21">
        <f t="shared" si="55"/>
        <v>852152000000</v>
      </c>
      <c r="O189" s="92">
        <f t="shared" si="53"/>
        <v>361824000000</v>
      </c>
      <c r="P189" s="103">
        <f t="shared" si="41"/>
        <v>2.3551560979923942</v>
      </c>
      <c r="Q189" s="17">
        <f t="shared" si="54"/>
        <v>852152000000</v>
      </c>
      <c r="R189" s="83">
        <f>'pbv,der,roa'!F189</f>
        <v>2703608388082</v>
      </c>
      <c r="S189" s="95">
        <f t="shared" si="42"/>
        <v>0.31519061849210184</v>
      </c>
      <c r="T189" s="56">
        <f t="shared" si="52"/>
        <v>852152000000</v>
      </c>
      <c r="U189" s="82">
        <f t="shared" si="43"/>
        <v>361824000000</v>
      </c>
      <c r="V189" s="93">
        <f t="shared" si="44"/>
        <v>490328000000</v>
      </c>
      <c r="W189" s="56">
        <f t="shared" si="45"/>
        <v>490328000000</v>
      </c>
      <c r="X189" s="82">
        <f t="shared" si="46"/>
        <v>852152000000</v>
      </c>
      <c r="Y189" s="95">
        <f t="shared" si="47"/>
        <v>0.57539969395131385</v>
      </c>
      <c r="Z189" s="96">
        <f t="shared" si="48"/>
        <v>2.3551560979923942</v>
      </c>
      <c r="AA189" s="68">
        <f t="shared" si="49"/>
        <v>0.31519061849210184</v>
      </c>
      <c r="AB189" s="97">
        <f t="shared" si="50"/>
        <v>0.57539969395131385</v>
      </c>
      <c r="AC189" s="95">
        <f t="shared" si="51"/>
        <v>3.2457464104358098</v>
      </c>
    </row>
    <row r="190" spans="1:29" ht="15.5" x14ac:dyDescent="0.35">
      <c r="A190" s="22"/>
      <c r="B190" s="23"/>
      <c r="C190" s="23"/>
      <c r="D190" s="12">
        <v>2020</v>
      </c>
      <c r="E190" s="89">
        <v>2929000000000</v>
      </c>
      <c r="F190" s="24">
        <v>1972000000000</v>
      </c>
      <c r="G190" s="24">
        <v>341525000000</v>
      </c>
      <c r="H190" s="24">
        <v>188270000000</v>
      </c>
      <c r="I190" s="24">
        <v>8401000000</v>
      </c>
      <c r="J190" s="24">
        <v>166358000000</v>
      </c>
      <c r="K190" s="24">
        <v>70923000000</v>
      </c>
      <c r="L190" s="54">
        <f t="shared" si="39"/>
        <v>1905779000000</v>
      </c>
      <c r="M190" s="91">
        <f t="shared" si="40"/>
        <v>1023221000000</v>
      </c>
      <c r="N190" s="26">
        <f t="shared" si="55"/>
        <v>1023221000000</v>
      </c>
      <c r="O190" s="92">
        <f t="shared" si="53"/>
        <v>420849000000</v>
      </c>
      <c r="P190" s="103">
        <f t="shared" si="41"/>
        <v>2.4313257249037066</v>
      </c>
      <c r="Q190" s="17">
        <f t="shared" si="54"/>
        <v>1023221000000</v>
      </c>
      <c r="R190" s="83">
        <f>'pbv,der,roa'!F190</f>
        <v>3029837381689</v>
      </c>
      <c r="S190" s="95">
        <f t="shared" si="42"/>
        <v>0.33771482462520797</v>
      </c>
      <c r="T190" s="56">
        <f t="shared" si="52"/>
        <v>1023221000000</v>
      </c>
      <c r="U190" s="82">
        <f t="shared" si="43"/>
        <v>420849000000</v>
      </c>
      <c r="V190" s="93">
        <f t="shared" si="44"/>
        <v>602372000000</v>
      </c>
      <c r="W190" s="56">
        <f t="shared" si="45"/>
        <v>602372000000</v>
      </c>
      <c r="X190" s="82">
        <f t="shared" si="46"/>
        <v>1023221000000</v>
      </c>
      <c r="Y190" s="95">
        <f t="shared" si="47"/>
        <v>0.58870175651203405</v>
      </c>
      <c r="Z190" s="96">
        <f t="shared" si="48"/>
        <v>2.4313257249037066</v>
      </c>
      <c r="AA190" s="68">
        <f t="shared" si="49"/>
        <v>0.33771482462520797</v>
      </c>
      <c r="AB190" s="97">
        <f t="shared" si="50"/>
        <v>0.58870175651203405</v>
      </c>
      <c r="AC190" s="95">
        <f t="shared" si="51"/>
        <v>3.3577423060409481</v>
      </c>
    </row>
    <row r="191" spans="1:29" ht="15.5" x14ac:dyDescent="0.35">
      <c r="A191" s="22"/>
      <c r="B191" s="23"/>
      <c r="C191" s="23"/>
      <c r="D191" s="12">
        <v>2021</v>
      </c>
      <c r="E191" s="89">
        <v>5416000000000</v>
      </c>
      <c r="F191" s="24">
        <v>3499000000000</v>
      </c>
      <c r="G191" s="24">
        <v>460291000000</v>
      </c>
      <c r="H191" s="24">
        <v>792435000000</v>
      </c>
      <c r="I191" s="24">
        <v>5004000000</v>
      </c>
      <c r="J191" s="24">
        <v>163621000000</v>
      </c>
      <c r="K191" s="24">
        <v>74083000000</v>
      </c>
      <c r="L191" s="24">
        <f>(F191+H191+J191)-(G191+I191+K191)</f>
        <v>3915678000000</v>
      </c>
      <c r="M191" s="91">
        <f t="shared" si="40"/>
        <v>1500322000000</v>
      </c>
      <c r="N191" s="26">
        <f t="shared" si="55"/>
        <v>1500322000000</v>
      </c>
      <c r="O191" s="92">
        <f t="shared" si="53"/>
        <v>539378000000</v>
      </c>
      <c r="P191" s="103">
        <f t="shared" si="41"/>
        <v>2.7815780398903924</v>
      </c>
      <c r="Q191" s="17">
        <f t="shared" si="54"/>
        <v>1500322000000</v>
      </c>
      <c r="R191" s="83">
        <f>'pbv,der,roa'!F191</f>
        <v>3642537753968</v>
      </c>
      <c r="S191" s="95">
        <f t="shared" si="42"/>
        <v>0.41188921058282063</v>
      </c>
      <c r="T191" s="56">
        <f t="shared" si="52"/>
        <v>1500322000000</v>
      </c>
      <c r="U191" s="82">
        <f t="shared" si="43"/>
        <v>539378000000</v>
      </c>
      <c r="V191" s="93">
        <f t="shared" si="44"/>
        <v>960944000000</v>
      </c>
      <c r="W191" s="56">
        <f t="shared" si="45"/>
        <v>960944000000</v>
      </c>
      <c r="X191" s="82">
        <f t="shared" si="46"/>
        <v>1500322000000</v>
      </c>
      <c r="Y191" s="95">
        <f t="shared" si="47"/>
        <v>0.64049184108478052</v>
      </c>
      <c r="Z191" s="96">
        <f t="shared" si="48"/>
        <v>2.7815780398903924</v>
      </c>
      <c r="AA191" s="68">
        <f t="shared" si="49"/>
        <v>0.41188921058282063</v>
      </c>
      <c r="AB191" s="97">
        <f t="shared" si="50"/>
        <v>0.64049184108478052</v>
      </c>
      <c r="AC191" s="95">
        <f t="shared" si="51"/>
        <v>3.8339590915579933</v>
      </c>
    </row>
    <row r="192" spans="1:29" ht="15.5" x14ac:dyDescent="0.35">
      <c r="A192" s="22"/>
      <c r="B192" s="23"/>
      <c r="C192" s="23"/>
      <c r="D192" s="51">
        <v>2022</v>
      </c>
      <c r="E192" s="89">
        <v>4526000000000</v>
      </c>
      <c r="F192" s="24">
        <v>3119000000000</v>
      </c>
      <c r="G192" s="24">
        <v>369835000000</v>
      </c>
      <c r="H192" s="24">
        <v>815957000000</v>
      </c>
      <c r="I192" s="24">
        <v>4496000000</v>
      </c>
      <c r="J192" s="24">
        <v>158573000000</v>
      </c>
      <c r="K192" s="24">
        <v>65869000000</v>
      </c>
      <c r="L192" s="24">
        <f>(F192+H192+J192)-(G192+I192+K192)</f>
        <v>3653330000000</v>
      </c>
      <c r="M192" s="91">
        <f t="shared" si="40"/>
        <v>872670000000</v>
      </c>
      <c r="N192" s="26">
        <f t="shared" si="55"/>
        <v>872670000000</v>
      </c>
      <c r="O192" s="92">
        <f t="shared" si="53"/>
        <v>440200000000</v>
      </c>
      <c r="P192" s="103">
        <f t="shared" si="41"/>
        <v>1.9824398000908678</v>
      </c>
      <c r="Q192" s="17">
        <f t="shared" si="54"/>
        <v>872670000000</v>
      </c>
      <c r="R192" s="83">
        <f>'pbv,der,roa'!F192</f>
        <v>6956345266754</v>
      </c>
      <c r="S192" s="95">
        <f t="shared" si="42"/>
        <v>0.12544949489075735</v>
      </c>
      <c r="T192" s="56">
        <f t="shared" si="52"/>
        <v>872670000000</v>
      </c>
      <c r="U192" s="82">
        <f t="shared" si="43"/>
        <v>440200000000</v>
      </c>
      <c r="V192" s="93">
        <f t="shared" si="44"/>
        <v>432470000000</v>
      </c>
      <c r="W192" s="56">
        <f t="shared" si="45"/>
        <v>432470000000</v>
      </c>
      <c r="X192" s="82">
        <f t="shared" si="46"/>
        <v>872670000000</v>
      </c>
      <c r="Y192" s="95">
        <f t="shared" si="47"/>
        <v>0.49557106351771002</v>
      </c>
      <c r="Z192" s="96">
        <f t="shared" si="48"/>
        <v>1.9824398000908678</v>
      </c>
      <c r="AA192" s="68">
        <f t="shared" si="49"/>
        <v>0.12544949489075735</v>
      </c>
      <c r="AB192" s="97">
        <f t="shared" si="50"/>
        <v>0.49557106351771002</v>
      </c>
      <c r="AC192" s="95">
        <f t="shared" si="51"/>
        <v>2.6034603584993352</v>
      </c>
    </row>
    <row r="193" spans="15:23" x14ac:dyDescent="0.35">
      <c r="O193" s="102"/>
      <c r="V193" s="98"/>
      <c r="W193" s="98"/>
    </row>
  </sheetData>
  <mergeCells count="7">
    <mergeCell ref="W1:Y1"/>
    <mergeCell ref="Z1:AC1"/>
    <mergeCell ref="A1:D1"/>
    <mergeCell ref="E1:M1"/>
    <mergeCell ref="N1:P1"/>
    <mergeCell ref="Q1:S1"/>
    <mergeCell ref="T1:V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91"/>
  <sheetViews>
    <sheetView workbookViewId="0">
      <selection activeCell="C67" sqref="C67"/>
    </sheetView>
  </sheetViews>
  <sheetFormatPr defaultRowHeight="15.5" x14ac:dyDescent="0.35"/>
  <cols>
    <col min="1" max="1" width="8.54296875" style="28" customWidth="1"/>
    <col min="2" max="2" width="17.54296875" style="28" bestFit="1" customWidth="1"/>
    <col min="3" max="3" width="12.7265625" style="28" bestFit="1" customWidth="1"/>
    <col min="4" max="4" width="10.7265625" style="28" bestFit="1" customWidth="1"/>
    <col min="5" max="5" width="9.26953125" style="28" bestFit="1" customWidth="1"/>
    <col min="6" max="6" width="16.26953125" style="28" bestFit="1" customWidth="1"/>
    <col min="7" max="7" width="10.26953125" style="28" bestFit="1" customWidth="1"/>
  </cols>
  <sheetData>
    <row r="1" spans="1:7" ht="18" customHeight="1" x14ac:dyDescent="0.35">
      <c r="A1" s="80" t="s">
        <v>104</v>
      </c>
      <c r="B1" s="81" t="s">
        <v>45</v>
      </c>
      <c r="C1" s="81" t="s">
        <v>46</v>
      </c>
      <c r="D1" s="81" t="s">
        <v>8</v>
      </c>
      <c r="E1" s="81" t="s">
        <v>49</v>
      </c>
      <c r="F1" s="81" t="s">
        <v>12</v>
      </c>
      <c r="G1" s="81" t="s">
        <v>103</v>
      </c>
    </row>
    <row r="2" spans="1:7" x14ac:dyDescent="0.35">
      <c r="A2" s="79">
        <v>1</v>
      </c>
      <c r="B2" s="75" t="s">
        <v>92</v>
      </c>
      <c r="C2" s="12">
        <v>2018</v>
      </c>
      <c r="D2" s="70">
        <f>'pbv,der,roa'!H3</f>
        <v>0.1112002567394095</v>
      </c>
      <c r="E2" s="70">
        <f>'pbv,der,roa'!K3</f>
        <v>0.37905006418485238</v>
      </c>
      <c r="F2" s="70">
        <f>'pbv,der,roa'!N3</f>
        <v>5.6633279964255125</v>
      </c>
      <c r="G2" s="70">
        <f>vaic!AC3</f>
        <v>5.6350615019096164</v>
      </c>
    </row>
    <row r="3" spans="1:7" x14ac:dyDescent="0.35">
      <c r="A3" s="79"/>
      <c r="B3" s="75"/>
      <c r="C3" s="12">
        <v>2019</v>
      </c>
      <c r="D3" s="70">
        <f>'pbv,der,roa'!H4</f>
        <v>1.4783115548764425</v>
      </c>
      <c r="E3" s="70">
        <f>'pbv,der,roa'!K4</f>
        <v>0.42130776120975816</v>
      </c>
      <c r="F3" s="70">
        <f>'pbv,der,roa'!N4</f>
        <v>0.90457477570994294</v>
      </c>
      <c r="G3" s="70">
        <f>vaic!AC4</f>
        <v>3.3041860329027184</v>
      </c>
    </row>
    <row r="4" spans="1:7" x14ac:dyDescent="0.35">
      <c r="A4" s="79"/>
      <c r="B4" s="75"/>
      <c r="C4" s="12">
        <v>2020</v>
      </c>
      <c r="D4" s="70">
        <f>'pbv,der,roa'!H5</f>
        <v>1.2326280652535329</v>
      </c>
      <c r="E4" s="70">
        <f>'pbv,der,roa'!K5</f>
        <v>0.44331878636741479</v>
      </c>
      <c r="F4" s="70">
        <f>'pbv,der,roa'!N5</f>
        <v>3.2180267089017676</v>
      </c>
      <c r="G4" s="70">
        <f>vaic!AC5</f>
        <v>5.0691423606974988</v>
      </c>
    </row>
    <row r="5" spans="1:7" x14ac:dyDescent="0.35">
      <c r="A5" s="79"/>
      <c r="B5" s="75"/>
      <c r="C5" s="12">
        <v>2021</v>
      </c>
      <c r="D5" s="70">
        <f>'pbv,der,roa'!H6</f>
        <v>0.86379953710264046</v>
      </c>
      <c r="E5" s="70">
        <f>'pbv,der,roa'!K6</f>
        <v>0.43592650323555809</v>
      </c>
      <c r="F5" s="70">
        <f>'pbv,der,roa'!N6</f>
        <v>6.7993421052631575</v>
      </c>
      <c r="G5" s="70">
        <f>vaic!AC6</f>
        <v>7.5837168019927699</v>
      </c>
    </row>
    <row r="6" spans="1:7" x14ac:dyDescent="0.35">
      <c r="A6" s="79"/>
      <c r="B6" s="75"/>
      <c r="C6" s="12">
        <v>2022</v>
      </c>
      <c r="D6" s="70">
        <f>'pbv,der,roa'!H7</f>
        <v>0.69451625230409575</v>
      </c>
      <c r="E6" s="70">
        <f>'pbv,der,roa'!K7</f>
        <v>0.31497549790945467</v>
      </c>
      <c r="F6" s="70">
        <f>'pbv,der,roa'!N7</f>
        <v>6.1267051865021021</v>
      </c>
      <c r="G6" s="70">
        <f>vaic!AC7</f>
        <v>5.7962698531304424</v>
      </c>
    </row>
    <row r="7" spans="1:7" x14ac:dyDescent="0.35">
      <c r="A7" s="79">
        <v>2</v>
      </c>
      <c r="B7" s="75" t="s">
        <v>90</v>
      </c>
      <c r="C7" s="12">
        <v>2018</v>
      </c>
      <c r="D7" s="70">
        <f>'pbv,der,roa'!H8</f>
        <v>6.033884297520661</v>
      </c>
      <c r="E7" s="70">
        <f>'pbv,der,roa'!K8</f>
        <v>0.256198347107438</v>
      </c>
      <c r="F7" s="70">
        <f>'pbv,der,roa'!N8</f>
        <v>18.345864661654137</v>
      </c>
      <c r="G7" s="70">
        <f>vaic!AC8</f>
        <v>2.9516419491561017</v>
      </c>
    </row>
    <row r="8" spans="1:7" x14ac:dyDescent="0.35">
      <c r="A8" s="79"/>
      <c r="B8" s="75"/>
      <c r="C8" s="12">
        <v>2019</v>
      </c>
      <c r="D8" s="70">
        <f>'pbv,der,roa'!H9</f>
        <v>5.4068431041754526</v>
      </c>
      <c r="E8" s="70">
        <f>'pbv,der,roa'!K9</f>
        <v>0.24820750738085195</v>
      </c>
      <c r="F8" s="70">
        <f>'pbv,der,roa'!N9</f>
        <v>17.5</v>
      </c>
      <c r="G8" s="70">
        <f>vaic!AC9</f>
        <v>2.9320559588727551</v>
      </c>
    </row>
    <row r="9" spans="1:7" x14ac:dyDescent="0.35">
      <c r="A9" s="79"/>
      <c r="B9" s="75"/>
      <c r="C9" s="12">
        <v>2020</v>
      </c>
      <c r="D9" s="70">
        <f>'pbv,der,roa'!H10</f>
        <v>5.5037892964071853</v>
      </c>
      <c r="E9" s="70">
        <f>'pbv,der,roa'!K10</f>
        <v>0.35048652694610777</v>
      </c>
      <c r="F9" s="70">
        <f>'pbv,der,roa'!N10</f>
        <v>10.130266075388027</v>
      </c>
      <c r="G9" s="70">
        <f>vaic!AC10</f>
        <v>2.3946379111046956</v>
      </c>
    </row>
    <row r="10" spans="1:7" x14ac:dyDescent="0.35">
      <c r="A10" s="79"/>
      <c r="B10" s="75"/>
      <c r="C10" s="12">
        <v>2021</v>
      </c>
      <c r="D10" s="70">
        <f>'pbv,der,roa'!H11</f>
        <v>3.9347553324968634</v>
      </c>
      <c r="E10" s="70">
        <f>'pbv,der,roa'!K11</f>
        <v>0.28535579853020254</v>
      </c>
      <c r="F10" s="70">
        <f>'pbv,der,roa'!N11</f>
        <v>9.8312648166225074</v>
      </c>
      <c r="G10" s="70">
        <f>vaic!AC11</f>
        <v>2.3451009594703125</v>
      </c>
    </row>
    <row r="11" spans="1:7" x14ac:dyDescent="0.35">
      <c r="A11" s="79"/>
      <c r="B11" s="75"/>
      <c r="C11" s="12">
        <v>2022</v>
      </c>
      <c r="D11" s="70">
        <f>'pbv,der,roa'!H12</f>
        <v>1.4335018537243007</v>
      </c>
      <c r="E11" s="70">
        <f>'pbv,der,roa'!K12</f>
        <v>0.22160431412200876</v>
      </c>
      <c r="F11" s="70">
        <f>'pbv,der,roa'!N12</f>
        <v>9.2978341840253833</v>
      </c>
      <c r="G11" s="70">
        <f>vaic!AC12</f>
        <v>2.3226366095773274</v>
      </c>
    </row>
    <row r="12" spans="1:7" x14ac:dyDescent="0.35">
      <c r="A12" s="79">
        <v>3</v>
      </c>
      <c r="B12" s="75" t="s">
        <v>88</v>
      </c>
      <c r="C12" s="12">
        <v>2018</v>
      </c>
      <c r="D12" s="70">
        <f>'pbv,der,roa'!H13</f>
        <v>6.452020751524123</v>
      </c>
      <c r="E12" s="70">
        <f>'pbv,der,roa'!K13</f>
        <v>2.6835487086289822</v>
      </c>
      <c r="F12" s="70">
        <f>'pbv,der,roa'!N13</f>
        <v>3.0155506856276255</v>
      </c>
      <c r="G12" s="70">
        <f>vaic!AC13</f>
        <v>2.3497864909323081</v>
      </c>
    </row>
    <row r="13" spans="1:7" x14ac:dyDescent="0.35">
      <c r="A13" s="79"/>
      <c r="B13" s="75"/>
      <c r="C13" s="12">
        <v>2019</v>
      </c>
      <c r="D13" s="70">
        <f>'pbv,der,roa'!H14</f>
        <v>5.307950603597428</v>
      </c>
      <c r="E13" s="70">
        <f>'pbv,der,roa'!K14</f>
        <v>2.4850730799774037</v>
      </c>
      <c r="F13" s="70">
        <f>'pbv,der,roa'!N14</f>
        <v>4.7468870550330013</v>
      </c>
      <c r="G13" s="70">
        <f>vaic!AC14</f>
        <v>2.4005239880177847</v>
      </c>
    </row>
    <row r="14" spans="1:7" x14ac:dyDescent="0.35">
      <c r="A14" s="79"/>
      <c r="B14" s="75"/>
      <c r="C14" s="12">
        <v>2020</v>
      </c>
      <c r="D14" s="70">
        <f>'pbv,der,roa'!H15</f>
        <v>4.1451314223324447</v>
      </c>
      <c r="E14" s="70">
        <f>'pbv,der,roa'!K15</f>
        <v>2.2278141406579008</v>
      </c>
      <c r="F14" s="70">
        <f>'pbv,der,roa'!N15</f>
        <v>5.0367661242767445</v>
      </c>
      <c r="G14" s="70">
        <f>vaic!AC15</f>
        <v>2.2567577557335978</v>
      </c>
    </row>
    <row r="15" spans="1:7" x14ac:dyDescent="0.35">
      <c r="A15" s="79"/>
      <c r="B15" s="75"/>
      <c r="C15" s="12">
        <v>2021</v>
      </c>
      <c r="D15" s="70">
        <f>'pbv,der,roa'!H16</f>
        <v>5.3514457816328616</v>
      </c>
      <c r="E15" s="70">
        <f>'pbv,der,roa'!K16</f>
        <v>1.9031438250116703</v>
      </c>
      <c r="F15" s="70">
        <f>'pbv,der,roa'!N16</f>
        <v>7.1722138777890274</v>
      </c>
      <c r="G15" s="70">
        <f>vaic!AC16</f>
        <v>2.4800600228449055</v>
      </c>
    </row>
    <row r="16" spans="1:7" x14ac:dyDescent="0.35">
      <c r="A16" s="79"/>
      <c r="B16" s="75"/>
      <c r="C16" s="12">
        <v>2022</v>
      </c>
      <c r="D16" s="70">
        <f>'pbv,der,roa'!H17</f>
        <v>9.5931378425120304</v>
      </c>
      <c r="E16" s="70">
        <f>'pbv,der,roa'!K17</f>
        <v>1.6804194550773397</v>
      </c>
      <c r="F16" s="70">
        <f>'pbv,der,roa'!N17</f>
        <v>9.4563613025399569</v>
      </c>
      <c r="G16" s="70">
        <f>vaic!AC17</f>
        <v>2.583410093142767</v>
      </c>
    </row>
    <row r="17" spans="1:7" x14ac:dyDescent="0.35">
      <c r="A17" s="79">
        <v>4</v>
      </c>
      <c r="B17" s="75" t="s">
        <v>86</v>
      </c>
      <c r="C17" s="12">
        <v>2018</v>
      </c>
      <c r="D17" s="70">
        <f>'pbv,der,roa'!H18</f>
        <v>2.1753905962518343</v>
      </c>
      <c r="E17" s="70">
        <f>'pbv,der,roa'!K18</f>
        <v>0.19701029901339001</v>
      </c>
      <c r="F17" s="70">
        <f>'pbv,der,roa'!N18</f>
        <v>14.606457119504087</v>
      </c>
      <c r="G17" s="70">
        <f>vaic!AC18</f>
        <v>6.9310703129287754</v>
      </c>
    </row>
    <row r="18" spans="1:7" x14ac:dyDescent="0.35">
      <c r="A18" s="79"/>
      <c r="B18" s="75"/>
      <c r="C18" s="12">
        <v>2019</v>
      </c>
      <c r="D18" s="70">
        <f>'pbv,der,roa'!H19</f>
        <v>1.3597595772399558</v>
      </c>
      <c r="E18" s="70">
        <f>'pbv,der,roa'!K19</f>
        <v>0.26956478196794764</v>
      </c>
      <c r="F18" s="70">
        <f>'pbv,der,roa'!N19</f>
        <v>10.436795491143318</v>
      </c>
      <c r="G18" s="70">
        <f>vaic!AC19</f>
        <v>6.1347364990442061</v>
      </c>
    </row>
    <row r="19" spans="1:7" x14ac:dyDescent="0.35">
      <c r="A19" s="79"/>
      <c r="B19" s="75"/>
      <c r="C19" s="12">
        <v>2020</v>
      </c>
      <c r="D19" s="70">
        <f>'pbv,der,roa'!H20</f>
        <v>1.2571799622601898</v>
      </c>
      <c r="E19" s="70">
        <f>'pbv,der,roa'!K20</f>
        <v>0.18576644444281704</v>
      </c>
      <c r="F19" s="70">
        <f>'pbv,der,roa'!N20</f>
        <v>9.4569120395035444</v>
      </c>
      <c r="G19" s="70">
        <f>vaic!AC20</f>
        <v>6.3223638197357035</v>
      </c>
    </row>
    <row r="20" spans="1:7" x14ac:dyDescent="0.35">
      <c r="A20" s="79"/>
      <c r="B20" s="75"/>
      <c r="C20" s="12">
        <v>2021</v>
      </c>
      <c r="D20" s="70">
        <f>'pbv,der,roa'!H21</f>
        <v>1.7595017677494322</v>
      </c>
      <c r="E20" s="70">
        <f>'pbv,der,roa'!K21</f>
        <v>0.14814894915589735</v>
      </c>
      <c r="F20" s="70">
        <f>'pbv,der,roa'!N21</f>
        <v>12.163711025023289</v>
      </c>
      <c r="G20" s="70">
        <f>vaic!AC21</f>
        <v>7.9501458832746206</v>
      </c>
    </row>
    <row r="21" spans="1:7" x14ac:dyDescent="0.35">
      <c r="A21" s="79"/>
      <c r="B21" s="75"/>
      <c r="C21" s="12">
        <v>2022</v>
      </c>
      <c r="D21" s="70">
        <f>'pbv,der,roa'!H22</f>
        <v>0.97860831079419719</v>
      </c>
      <c r="E21" s="70">
        <f>'pbv,der,roa'!K22</f>
        <v>0.11809884435701992</v>
      </c>
      <c r="F21" s="70">
        <f>'pbv,der,roa'!N22</f>
        <v>15.34217607428395</v>
      </c>
      <c r="G21" s="70">
        <f>vaic!AC22</f>
        <v>6.9943541958874267</v>
      </c>
    </row>
    <row r="22" spans="1:7" x14ac:dyDescent="0.35">
      <c r="A22" s="79">
        <v>5</v>
      </c>
      <c r="B22" s="75" t="s">
        <v>84</v>
      </c>
      <c r="C22" s="12">
        <v>2018</v>
      </c>
      <c r="D22" s="70">
        <f>'pbv,der,roa'!H23</f>
        <v>0.24024300040957985</v>
      </c>
      <c r="E22" s="70">
        <f>'pbv,der,roa'!K23</f>
        <v>1.0253968862144154</v>
      </c>
      <c r="F22" s="70">
        <f>'pbv,der,roa'!N23</f>
        <v>4.6653978253780819</v>
      </c>
      <c r="G22" s="70">
        <f>vaic!AC23</f>
        <v>12.715737155673986</v>
      </c>
    </row>
    <row r="23" spans="1:7" x14ac:dyDescent="0.35">
      <c r="A23" s="79"/>
      <c r="B23" s="75"/>
      <c r="C23" s="12">
        <v>2019</v>
      </c>
      <c r="D23" s="70">
        <f>'pbv,der,roa'!H24</f>
        <v>0.30719504958481769</v>
      </c>
      <c r="E23" s="70">
        <f>'pbv,der,roa'!K24</f>
        <v>0.73588672097123287</v>
      </c>
      <c r="F23" s="70">
        <f>'pbv,der,roa'!N24</f>
        <v>7.6851364889157088</v>
      </c>
      <c r="G23" s="70">
        <f>vaic!AC24</f>
        <v>13.05860902678209</v>
      </c>
    </row>
    <row r="24" spans="1:7" x14ac:dyDescent="0.35">
      <c r="A24" s="79"/>
      <c r="B24" s="75"/>
      <c r="C24" s="12">
        <v>2020</v>
      </c>
      <c r="D24" s="70">
        <f>'pbv,der,roa'!H25</f>
        <v>0.2313936211791571</v>
      </c>
      <c r="E24" s="70">
        <f>'pbv,der,roa'!K25</f>
        <v>0.55220658880316564</v>
      </c>
      <c r="F24" s="70">
        <f>'pbv,der,roa'!N25</f>
        <v>5.5825849710925324</v>
      </c>
      <c r="G24" s="70">
        <f>vaic!AC25</f>
        <v>12.104168828736148</v>
      </c>
    </row>
    <row r="25" spans="1:7" x14ac:dyDescent="0.35">
      <c r="A25" s="79"/>
      <c r="B25" s="75"/>
      <c r="C25" s="12">
        <v>2021</v>
      </c>
      <c r="D25" s="70">
        <f>'pbv,der,roa'!H26</f>
        <v>0.18057710994163439</v>
      </c>
      <c r="E25" s="70">
        <f>'pbv,der,roa'!K26</f>
        <v>0.42842799173435281</v>
      </c>
      <c r="F25" s="70">
        <f>'pbv,der,roa'!N26</f>
        <v>7.1863722913186008</v>
      </c>
      <c r="G25" s="70">
        <f>vaic!AC26</f>
        <v>14.841494943928353</v>
      </c>
    </row>
    <row r="26" spans="1:7" x14ac:dyDescent="0.35">
      <c r="A26" s="79"/>
      <c r="B26" s="75"/>
      <c r="C26" s="12">
        <v>2022</v>
      </c>
      <c r="D26" s="70">
        <f>'pbv,der,roa'!H27</f>
        <v>0.1730033280117162</v>
      </c>
      <c r="E26" s="70">
        <f>'pbv,der,roa'!K27</f>
        <v>0.34760406961378582</v>
      </c>
      <c r="F26" s="70">
        <f>'pbv,der,roa'!N27</f>
        <v>5.7385975552757307</v>
      </c>
      <c r="G26" s="70">
        <f>vaic!AC27</f>
        <v>13.406984656144395</v>
      </c>
    </row>
    <row r="27" spans="1:7" x14ac:dyDescent="0.35">
      <c r="A27" s="79">
        <v>6</v>
      </c>
      <c r="B27" s="75" t="s">
        <v>81</v>
      </c>
      <c r="C27" s="12">
        <v>2018</v>
      </c>
      <c r="D27" s="70">
        <f>'pbv,der,roa'!H28</f>
        <v>0.35228711256117456</v>
      </c>
      <c r="E27" s="70">
        <f>'pbv,der,roa'!K28</f>
        <v>1.7667210440456771</v>
      </c>
      <c r="F27" s="70">
        <f>'pbv,der,roa'!N28</f>
        <v>1.4736221632773356</v>
      </c>
      <c r="G27" s="70">
        <f>vaic!AC28</f>
        <v>3.4423410148195579</v>
      </c>
    </row>
    <row r="28" spans="1:7" x14ac:dyDescent="0.35">
      <c r="A28" s="79"/>
      <c r="B28" s="75"/>
      <c r="C28" s="12">
        <v>2019</v>
      </c>
      <c r="D28" s="70">
        <f>'pbv,der,roa'!H29</f>
        <v>0.36062023346303501</v>
      </c>
      <c r="E28" s="70">
        <f>'pbv,der,roa'!K29</f>
        <v>1.3338521400778209</v>
      </c>
      <c r="F28" s="70">
        <f>'pbv,der,roa'!N29</f>
        <v>2.1340446815605199</v>
      </c>
      <c r="G28" s="70">
        <f>vaic!AC29</f>
        <v>3.7140693580810282</v>
      </c>
    </row>
    <row r="29" spans="1:7" x14ac:dyDescent="0.35">
      <c r="A29" s="79"/>
      <c r="B29" s="75"/>
      <c r="C29" s="12">
        <v>2020</v>
      </c>
      <c r="D29" s="70">
        <f>'pbv,der,roa'!H30</f>
        <v>0.33691452344931921</v>
      </c>
      <c r="E29" s="70">
        <f>'pbv,der,roa'!K30</f>
        <v>1.2405446293494704</v>
      </c>
      <c r="F29" s="70">
        <f>'pbv,der,roa'!N30</f>
        <v>2.2612217347283159</v>
      </c>
      <c r="G29" s="70">
        <f>vaic!AC30</f>
        <v>3.2868008804570565</v>
      </c>
    </row>
    <row r="30" spans="1:7" x14ac:dyDescent="0.35">
      <c r="A30" s="79"/>
      <c r="B30" s="75"/>
      <c r="C30" s="12">
        <v>2021</v>
      </c>
      <c r="D30" s="70">
        <f>'pbv,der,roa'!H31</f>
        <v>0.58062076423936548</v>
      </c>
      <c r="E30" s="70">
        <f>'pbv,der,roa'!K31</f>
        <v>1.1571737563085798</v>
      </c>
      <c r="F30" s="70">
        <f>'pbv,der,roa'!N31</f>
        <v>3.0404276645506179</v>
      </c>
      <c r="G30" s="70">
        <f>vaic!AC31</f>
        <v>3.0817963871331071</v>
      </c>
    </row>
    <row r="31" spans="1:7" x14ac:dyDescent="0.35">
      <c r="A31" s="79"/>
      <c r="B31" s="75"/>
      <c r="C31" s="12">
        <v>2022</v>
      </c>
      <c r="D31" s="70">
        <f>'pbv,der,roa'!H32</f>
        <v>0.70364982698961931</v>
      </c>
      <c r="E31" s="70">
        <f>'pbv,der,roa'!K32</f>
        <v>1.1958477508650518</v>
      </c>
      <c r="F31" s="70">
        <f>'pbv,der,roa'!N32</f>
        <v>2.9309801449732116</v>
      </c>
      <c r="G31" s="70">
        <f>vaic!AC32</f>
        <v>3.0554578265915948</v>
      </c>
    </row>
    <row r="32" spans="1:7" x14ac:dyDescent="0.35">
      <c r="A32" s="79">
        <v>7</v>
      </c>
      <c r="B32" s="75" t="s">
        <v>13</v>
      </c>
      <c r="C32" s="12">
        <v>2018</v>
      </c>
      <c r="D32" s="70">
        <f>'pbv,der,roa'!H33</f>
        <v>2.2997041221819976</v>
      </c>
      <c r="E32" s="70">
        <f>'pbv,der,roa'!K33</f>
        <v>0.1342333201214243</v>
      </c>
      <c r="F32" s="70">
        <f>'pbv,der,roa'!N33</f>
        <v>6.1683548322896611</v>
      </c>
      <c r="G32" s="70">
        <f>vaic!AC33</f>
        <v>2.7695540534195766</v>
      </c>
    </row>
    <row r="33" spans="1:7" x14ac:dyDescent="0.35">
      <c r="A33" s="79"/>
      <c r="B33" s="75"/>
      <c r="C33" s="12">
        <v>2019</v>
      </c>
      <c r="D33" s="70">
        <f>'pbv,der,roa'!H34</f>
        <v>2.353012278803976</v>
      </c>
      <c r="E33" s="70">
        <f>'pbv,der,roa'!K34</f>
        <v>0.1305727320282658</v>
      </c>
      <c r="F33" s="70">
        <f>'pbv,der,roa'!N34</f>
        <v>7.2583174861764448</v>
      </c>
      <c r="G33" s="70">
        <f>vaic!AC34</f>
        <v>2.5344033099562724</v>
      </c>
    </row>
    <row r="34" spans="1:7" x14ac:dyDescent="0.35">
      <c r="A34" s="79"/>
      <c r="B34" s="75"/>
      <c r="C34" s="12">
        <v>2020</v>
      </c>
      <c r="D34" s="70">
        <f>'pbv,der,roa'!H35</f>
        <v>1.8480274031253414</v>
      </c>
      <c r="E34" s="70">
        <f>'pbv,der,roa'!K35</f>
        <v>0.13014472741220259</v>
      </c>
      <c r="F34" s="70">
        <f>'pbv,der,roa'!N35</f>
        <v>4.0525251152808144</v>
      </c>
      <c r="G34" s="70">
        <f>vaic!AC35</f>
        <v>1.9303502700300947</v>
      </c>
    </row>
    <row r="35" spans="1:7" x14ac:dyDescent="0.35">
      <c r="A35" s="79"/>
      <c r="B35" s="75"/>
      <c r="C35" s="12">
        <v>2021</v>
      </c>
      <c r="D35" s="70">
        <f>'pbv,der,roa'!H36</f>
        <v>1.3693874645296038</v>
      </c>
      <c r="E35" s="70">
        <f>'pbv,der,roa'!K36</f>
        <v>0.12166974876637904</v>
      </c>
      <c r="F35" s="70">
        <f>'pbv,der,roa'!N36</f>
        <v>8.7222217924365566</v>
      </c>
      <c r="G35" s="70">
        <f>vaic!AC36</f>
        <v>2.8523454607355947</v>
      </c>
    </row>
    <row r="36" spans="1:7" ht="15" customHeight="1" x14ac:dyDescent="0.35">
      <c r="A36" s="79"/>
      <c r="B36" s="75"/>
      <c r="C36" s="12">
        <v>2022</v>
      </c>
      <c r="D36" s="70">
        <f>'pbv,der,roa'!H37</f>
        <v>1.9127965260911479</v>
      </c>
      <c r="E36" s="70">
        <f>'pbv,der,roa'!K37</f>
        <v>0.1416143805271739</v>
      </c>
      <c r="F36" s="70">
        <f>'pbv,der,roa'!N37</f>
        <v>11.282061157074006</v>
      </c>
      <c r="G36" s="70">
        <f>vaic!AC37</f>
        <v>3.239359625587535</v>
      </c>
    </row>
    <row r="37" spans="1:7" x14ac:dyDescent="0.35">
      <c r="A37" s="79">
        <v>8</v>
      </c>
      <c r="B37" s="76" t="s">
        <v>15</v>
      </c>
      <c r="C37" s="12">
        <v>2018</v>
      </c>
      <c r="D37" s="70">
        <f>'pbv,der,roa'!H38</f>
        <v>0.83768702266492345</v>
      </c>
      <c r="E37" s="70">
        <f>'pbv,der,roa'!K38</f>
        <v>0.19690671601596363</v>
      </c>
      <c r="F37" s="70">
        <f>'pbv,der,roa'!N38</f>
        <v>7.9258460874650689</v>
      </c>
      <c r="G37" s="70">
        <f>vaic!AC38</f>
        <v>3.9815314287377821</v>
      </c>
    </row>
    <row r="38" spans="1:7" x14ac:dyDescent="0.35">
      <c r="A38" s="79"/>
      <c r="B38" s="75"/>
      <c r="C38" s="12">
        <v>2019</v>
      </c>
      <c r="D38" s="70">
        <f>'pbv,der,roa'!H39</f>
        <v>0.87832993717798957</v>
      </c>
      <c r="E38" s="70">
        <f>'pbv,der,roa'!K39</f>
        <v>0.2314028749296019</v>
      </c>
      <c r="F38" s="70">
        <f>'pbv,der,roa'!N39</f>
        <v>15.466396119867424</v>
      </c>
      <c r="G38" s="70">
        <f>vaic!AC39</f>
        <v>7.910079740901697</v>
      </c>
    </row>
    <row r="39" spans="1:7" x14ac:dyDescent="0.35">
      <c r="A39" s="79"/>
      <c r="B39" s="75"/>
      <c r="C39" s="12">
        <v>2020</v>
      </c>
      <c r="D39" s="70">
        <f>'pbv,der,roa'!H40</f>
        <v>0.84243861961407995</v>
      </c>
      <c r="E39" s="70">
        <f>'pbv,der,roa'!K40</f>
        <v>0.24268675668207262</v>
      </c>
      <c r="F39" s="70">
        <f>'pbv,der,roa'!N40</f>
        <v>11.605006143251192</v>
      </c>
      <c r="G39" s="70">
        <f>vaic!AC40</f>
        <v>5.5585040007190685</v>
      </c>
    </row>
    <row r="40" spans="1:7" x14ac:dyDescent="0.35">
      <c r="A40" s="79"/>
      <c r="B40" s="75"/>
      <c r="C40" s="12">
        <v>2021</v>
      </c>
      <c r="D40" s="70">
        <f>'pbv,der,roa'!H41</f>
        <v>0.80627550602344522</v>
      </c>
      <c r="E40" s="70">
        <f>'pbv,der,roa'!K41</f>
        <v>0.22345943191590242</v>
      </c>
      <c r="F40" s="70">
        <f>'pbv,der,roa'!N41</f>
        <v>11.020879060641056</v>
      </c>
      <c r="G40" s="70">
        <f>vaic!AC41</f>
        <v>5.623423278098036</v>
      </c>
    </row>
    <row r="41" spans="1:7" x14ac:dyDescent="0.35">
      <c r="A41" s="79"/>
      <c r="B41" s="75"/>
      <c r="C41" s="12">
        <v>2022</v>
      </c>
      <c r="D41" s="70">
        <f>'pbv,der,roa'!H42</f>
        <v>0.7600434949205831</v>
      </c>
      <c r="E41" s="70">
        <f>'pbv,der,roa'!K42</f>
        <v>0.10854189075064263</v>
      </c>
      <c r="F41" s="70">
        <f>'pbv,der,roa'!N42</f>
        <v>12.844448268117828</v>
      </c>
      <c r="G41" s="70">
        <f>vaic!AC42</f>
        <v>5.3050705673675118</v>
      </c>
    </row>
    <row r="42" spans="1:7" x14ac:dyDescent="0.35">
      <c r="A42" s="79">
        <v>9</v>
      </c>
      <c r="B42" s="75" t="s">
        <v>17</v>
      </c>
      <c r="C42" s="12">
        <v>2018</v>
      </c>
      <c r="D42" s="70">
        <f>'pbv,der,roa'!H43</f>
        <v>5.3628882196106371</v>
      </c>
      <c r="E42" s="70">
        <f>'pbv,der,roa'!K43</f>
        <v>0.31229286451786104</v>
      </c>
      <c r="F42" s="70">
        <f>'pbv,der,roa'!N43</f>
        <v>7.5859436086550147</v>
      </c>
      <c r="G42" s="70">
        <f>vaic!AC43</f>
        <v>2.5237334117005874</v>
      </c>
    </row>
    <row r="43" spans="1:7" x14ac:dyDescent="0.35">
      <c r="A43" s="79"/>
      <c r="B43" s="75"/>
      <c r="C43" s="12">
        <v>2019</v>
      </c>
      <c r="D43" s="70">
        <f>'pbv,der,roa'!H44</f>
        <v>8.5345227890499231</v>
      </c>
      <c r="E43" s="70">
        <f>'pbv,der,roa'!K44</f>
        <v>0.62487957733111676</v>
      </c>
      <c r="F43" s="70">
        <f>'pbv,der,roa'!N44</f>
        <v>10.501309873679403</v>
      </c>
      <c r="G43" s="70">
        <f>vaic!AC44</f>
        <v>3.1403457325983437</v>
      </c>
    </row>
    <row r="44" spans="1:7" x14ac:dyDescent="0.35">
      <c r="A44" s="79"/>
      <c r="B44" s="75"/>
      <c r="C44" s="12">
        <v>2020</v>
      </c>
      <c r="D44" s="70">
        <f>'pbv,der,roa'!H45</f>
        <v>6.7058128874570313</v>
      </c>
      <c r="E44" s="70">
        <f>'pbv,der,roa'!K45</f>
        <v>0.46515319370954944</v>
      </c>
      <c r="F44" s="70">
        <f>'pbv,der,roa'!N45</f>
        <v>10.12801670382348</v>
      </c>
      <c r="G44" s="70">
        <f>vaic!AC45</f>
        <v>3.1362832930726112</v>
      </c>
    </row>
    <row r="45" spans="1:7" x14ac:dyDescent="0.35">
      <c r="A45" s="79"/>
      <c r="B45" s="75"/>
      <c r="C45" s="12">
        <v>2021</v>
      </c>
      <c r="D45" s="70">
        <f>'pbv,der,roa'!H46</f>
        <v>5.6311034573367298</v>
      </c>
      <c r="E45" s="70">
        <f>'pbv,der,roa'!K46</f>
        <v>0.34605495370079392</v>
      </c>
      <c r="F45" s="70">
        <f>'pbv,der,roa'!N46</f>
        <v>13.404104470392239</v>
      </c>
      <c r="G45" s="70">
        <f>vaic!AC46</f>
        <v>3.5945120582517154</v>
      </c>
    </row>
    <row r="46" spans="1:7" x14ac:dyDescent="0.35">
      <c r="A46" s="79"/>
      <c r="B46" s="75"/>
      <c r="C46" s="12">
        <v>2022</v>
      </c>
      <c r="D46" s="70">
        <f>'pbv,der,roa'!H47</f>
        <v>5.6195377367642294</v>
      </c>
      <c r="E46" s="70">
        <f>'pbv,der,roa'!K47</f>
        <v>0.42895192829462658</v>
      </c>
      <c r="F46" s="70">
        <f>'pbv,der,roa'!N47</f>
        <v>11.549815270994989</v>
      </c>
      <c r="G46" s="70">
        <f>vaic!AC47</f>
        <v>3.6131748251134543</v>
      </c>
    </row>
    <row r="47" spans="1:7" x14ac:dyDescent="0.35">
      <c r="A47" s="79">
        <v>10</v>
      </c>
      <c r="B47" s="75" t="s">
        <v>51</v>
      </c>
      <c r="C47" s="12">
        <v>2018</v>
      </c>
      <c r="D47" s="70">
        <f>'pbv,der,roa'!H48</f>
        <v>6.1097667423333935</v>
      </c>
      <c r="E47" s="70">
        <f>'pbv,der,roa'!K48</f>
        <v>0.42565468186712163</v>
      </c>
      <c r="F47" s="70">
        <f>'pbv,der,roa'!N48</f>
        <v>16.463973856071078</v>
      </c>
      <c r="G47" s="70">
        <f>vaic!AC48</f>
        <v>6.5660899848955836</v>
      </c>
    </row>
    <row r="48" spans="1:7" x14ac:dyDescent="0.35">
      <c r="A48" s="79"/>
      <c r="B48" s="75"/>
      <c r="C48" s="12">
        <v>2019</v>
      </c>
      <c r="D48" s="70">
        <f>'pbv,der,roa'!H49</f>
        <v>5.0583249492207516</v>
      </c>
      <c r="E48" s="70">
        <f>'pbv,der,roa'!K49</f>
        <v>0.393014341578238</v>
      </c>
      <c r="F48" s="70">
        <f>'pbv,der,roa'!N49</f>
        <v>12.37409779790789</v>
      </c>
      <c r="G48" s="70">
        <f>vaic!AC49</f>
        <v>5.4507901901469955</v>
      </c>
    </row>
    <row r="49" spans="1:7" x14ac:dyDescent="0.35">
      <c r="A49" s="79"/>
      <c r="B49" s="75"/>
      <c r="C49" s="12">
        <v>2020</v>
      </c>
      <c r="D49" s="70">
        <f>'pbv,der,roa'!H50</f>
        <v>4.5823727028756664</v>
      </c>
      <c r="E49" s="70">
        <f>'pbv,der,roa'!K50</f>
        <v>0.33446312740091588</v>
      </c>
      <c r="F49" s="70">
        <f>'pbv,der,roa'!N50</f>
        <v>12.342492003428447</v>
      </c>
      <c r="G49" s="70">
        <f>vaic!AC50</f>
        <v>5.1144811824944822</v>
      </c>
    </row>
    <row r="50" spans="1:7" x14ac:dyDescent="0.35">
      <c r="A50" s="79"/>
      <c r="B50" s="75"/>
      <c r="C50" s="12">
        <v>2021</v>
      </c>
      <c r="D50" s="70">
        <f>'pbv,der,roa'!H51</f>
        <v>3.879447470355764</v>
      </c>
      <c r="E50" s="70">
        <f>'pbv,der,roa'!K51</f>
        <v>0.40938578168531936</v>
      </c>
      <c r="F50" s="70">
        <f>'pbv,der,roa'!N51</f>
        <v>10.20991026616759</v>
      </c>
      <c r="G50" s="70">
        <f>vaic!AC51</f>
        <v>4.2214609445728692</v>
      </c>
    </row>
    <row r="51" spans="1:7" x14ac:dyDescent="0.35">
      <c r="A51" s="79"/>
      <c r="B51" s="75"/>
      <c r="C51" s="12">
        <v>2022</v>
      </c>
      <c r="D51" s="70">
        <f>'pbv,der,roa'!H52</f>
        <v>3.5191228361648901</v>
      </c>
      <c r="E51" s="70">
        <f>'pbv,der,roa'!K52</f>
        <v>0.51354962967217122</v>
      </c>
      <c r="F51" s="70">
        <f>'pbv,der,roa'!N52</f>
        <v>7.3539210508451651</v>
      </c>
      <c r="G51" s="70">
        <f>vaic!AC52</f>
        <v>3.7991854668663536</v>
      </c>
    </row>
    <row r="52" spans="1:7" x14ac:dyDescent="0.35">
      <c r="A52" s="79">
        <v>11</v>
      </c>
      <c r="B52" s="75" t="s">
        <v>53</v>
      </c>
      <c r="C52" s="12">
        <v>2018</v>
      </c>
      <c r="D52" s="70">
        <f>'pbv,der,roa'!H53</f>
        <v>1.2520533497470441</v>
      </c>
      <c r="E52" s="70">
        <f>'pbv,der,roa'!K53</f>
        <v>1.9811022469744735</v>
      </c>
      <c r="F52" s="70">
        <f>'pbv,der,roa'!N53</f>
        <v>1.5489289383691875</v>
      </c>
      <c r="G52" s="70">
        <f>vaic!AC53</f>
        <v>1.7444855950846705</v>
      </c>
    </row>
    <row r="53" spans="1:7" x14ac:dyDescent="0.35">
      <c r="A53" s="79"/>
      <c r="B53" s="75"/>
      <c r="C53" s="12">
        <v>2019</v>
      </c>
      <c r="D53" s="70">
        <f>'pbv,der,roa'!H54</f>
        <v>1.01747581600568</v>
      </c>
      <c r="E53" s="70">
        <f>'pbv,der,roa'!K54</f>
        <v>2.3393787402373465</v>
      </c>
      <c r="F53" s="70">
        <f>'pbv,der,roa'!N54</f>
        <v>1.040004483196896</v>
      </c>
      <c r="G53" s="70">
        <f>vaic!AC54</f>
        <v>1.7916184936834256</v>
      </c>
    </row>
    <row r="54" spans="1:7" x14ac:dyDescent="0.35">
      <c r="A54" s="79"/>
      <c r="B54" s="75"/>
      <c r="C54" s="12">
        <v>2020</v>
      </c>
      <c r="D54" s="70">
        <f>'pbv,der,roa'!H55</f>
        <v>0.83802320424318455</v>
      </c>
      <c r="E54" s="70">
        <f>'pbv,der,roa'!K55</f>
        <v>2.7088254887141887</v>
      </c>
      <c r="F54" s="70">
        <f>'pbv,der,roa'!N55</f>
        <v>0.79852778251179779</v>
      </c>
      <c r="G54" s="70">
        <f>vaic!AC55</f>
        <v>2.0321598668672074</v>
      </c>
    </row>
    <row r="55" spans="1:7" x14ac:dyDescent="0.35">
      <c r="A55" s="79"/>
      <c r="B55" s="75"/>
      <c r="C55" s="12">
        <v>2021</v>
      </c>
      <c r="D55" s="70">
        <f>'pbv,der,roa'!H56</f>
        <v>0.75972722213221244</v>
      </c>
      <c r="E55" s="70">
        <f>'pbv,der,roa'!K56</f>
        <v>2.7547134077672175</v>
      </c>
      <c r="F55" s="70">
        <f>'pbv,der,roa'!N56</f>
        <v>2.6491664793287062</v>
      </c>
      <c r="G55" s="70">
        <f>vaic!AC56</f>
        <v>2.3485595931668835</v>
      </c>
    </row>
    <row r="56" spans="1:7" x14ac:dyDescent="0.35">
      <c r="A56" s="79"/>
      <c r="B56" s="75"/>
      <c r="C56" s="12">
        <v>2022</v>
      </c>
      <c r="D56" s="70">
        <f>'pbv,der,roa'!H57</f>
        <v>1.4557242608315224</v>
      </c>
      <c r="E56" s="70">
        <f>'pbv,der,roa'!K57</f>
        <v>2.8643471599905128</v>
      </c>
      <c r="F56" s="70">
        <f>'pbv,der,roa'!N57</f>
        <v>2.729349228393974</v>
      </c>
      <c r="G56" s="70">
        <f>vaic!AC57</f>
        <v>2.4443192805007659</v>
      </c>
    </row>
    <row r="57" spans="1:7" x14ac:dyDescent="0.35">
      <c r="A57" s="79">
        <v>12</v>
      </c>
      <c r="B57" s="75" t="s">
        <v>19</v>
      </c>
      <c r="C57" s="12">
        <v>2018</v>
      </c>
      <c r="D57" s="70">
        <f>'pbv,der,roa'!H58</f>
        <v>3.4291763162649009</v>
      </c>
      <c r="E57" s="70">
        <f>'pbv,der,roa'!K58</f>
        <v>0.18638818717858466</v>
      </c>
      <c r="F57" s="70">
        <f>'pbv,der,roa'!N58</f>
        <v>22.194040827900182</v>
      </c>
      <c r="G57" s="70">
        <f>vaic!AC58</f>
        <v>5.8383087774553317</v>
      </c>
    </row>
    <row r="58" spans="1:7" x14ac:dyDescent="0.35">
      <c r="A58" s="79"/>
      <c r="B58" s="75"/>
      <c r="C58" s="12">
        <v>2019</v>
      </c>
      <c r="D58" s="70">
        <f>'pbv,der,roa'!H59</f>
        <v>4.4863608564203092</v>
      </c>
      <c r="E58" s="70">
        <f>'pbv,der,roa'!K59</f>
        <v>0.17503861769022291</v>
      </c>
      <c r="F58" s="70">
        <f>'pbv,der,roa'!N59</f>
        <v>22.287429382096853</v>
      </c>
      <c r="G58" s="70">
        <f>vaic!AC59</f>
        <v>6.0671433160649872</v>
      </c>
    </row>
    <row r="59" spans="1:7" x14ac:dyDescent="0.35">
      <c r="A59" s="79"/>
      <c r="B59" s="75"/>
      <c r="C59" s="12">
        <v>2020</v>
      </c>
      <c r="D59" s="70">
        <f>'pbv,der,roa'!H60</f>
        <v>3.4541653830428305</v>
      </c>
      <c r="E59" s="70">
        <f>'pbv,der,roa'!K60</f>
        <v>0.20166893976756523</v>
      </c>
      <c r="F59" s="70">
        <f>'pbv,der,roa'!N60</f>
        <v>9.8333569877212224</v>
      </c>
      <c r="G59" s="70">
        <f>vaic!AC60</f>
        <v>3.1023061106964112</v>
      </c>
    </row>
    <row r="60" spans="1:7" x14ac:dyDescent="0.35">
      <c r="A60" s="79"/>
      <c r="B60" s="75"/>
      <c r="C60" s="12">
        <v>2021</v>
      </c>
      <c r="D60" s="70">
        <f>'pbv,der,roa'!H61</f>
        <v>2.9643059977786006</v>
      </c>
      <c r="E60" s="70">
        <f>'pbv,der,roa'!K61</f>
        <v>0.29554121171204167</v>
      </c>
      <c r="F60" s="70">
        <f>'pbv,der,roa'!N61</f>
        <v>14.364623553588515</v>
      </c>
      <c r="G60" s="70">
        <f>vaic!AC61</f>
        <v>4.1355058731489986</v>
      </c>
    </row>
    <row r="61" spans="1:7" x14ac:dyDescent="0.35">
      <c r="A61" s="79"/>
      <c r="B61" s="75"/>
      <c r="C61" s="12">
        <v>2022</v>
      </c>
      <c r="D61" s="70">
        <f>'pbv,der,roa'!H62</f>
        <v>3.0641467972451553</v>
      </c>
      <c r="E61" s="70">
        <f>'pbv,der,roa'!K62</f>
        <v>0.30617295312172621</v>
      </c>
      <c r="F61" s="70">
        <f>'pbv,der,roa'!N62</f>
        <v>17.600076990399028</v>
      </c>
      <c r="G61" s="70">
        <f>vaic!AC62</f>
        <v>4.5392362032342373</v>
      </c>
    </row>
    <row r="62" spans="1:7" x14ac:dyDescent="0.35">
      <c r="A62" s="79">
        <v>13</v>
      </c>
      <c r="B62" s="75" t="s">
        <v>55</v>
      </c>
      <c r="C62" s="12">
        <v>2018</v>
      </c>
      <c r="D62" s="70">
        <f>'pbv,der,roa'!H63</f>
        <v>1.1877508932861287</v>
      </c>
      <c r="E62" s="70">
        <f>'pbv,der,roa'!K63</f>
        <v>2.2082574238267574</v>
      </c>
      <c r="F62" s="70">
        <f>'pbv,der,roa'!N63</f>
        <v>3.6395683681219655</v>
      </c>
      <c r="G62" s="70">
        <f>vaic!AC63</f>
        <v>2.9080086375029794</v>
      </c>
    </row>
    <row r="63" spans="1:7" x14ac:dyDescent="0.35">
      <c r="A63" s="79"/>
      <c r="B63" s="75"/>
      <c r="C63" s="12">
        <v>2019</v>
      </c>
      <c r="D63" s="70">
        <f>'pbv,der,roa'!H64</f>
        <v>1.3066614742447729</v>
      </c>
      <c r="E63" s="70">
        <f>'pbv,der,roa'!K64</f>
        <v>2.1141724497211913</v>
      </c>
      <c r="F63" s="70">
        <f>'pbv,der,roa'!N64</f>
        <v>1.5331446891747149</v>
      </c>
      <c r="G63" s="70">
        <f>vaic!AC64</f>
        <v>2.4823688310897745</v>
      </c>
    </row>
    <row r="64" spans="1:7" x14ac:dyDescent="0.35">
      <c r="A64" s="79"/>
      <c r="B64" s="75"/>
      <c r="C64" s="12">
        <v>2020</v>
      </c>
      <c r="D64" s="70">
        <f>'pbv,der,roa'!H65</f>
        <v>1.0377410266406173</v>
      </c>
      <c r="E64" s="70">
        <f>'pbv,der,roa'!K65</f>
        <v>1.2712169917292448</v>
      </c>
      <c r="F64" s="70">
        <f>'pbv,der,roa'!N65</f>
        <v>3.3789700978342538</v>
      </c>
      <c r="G64" s="70">
        <f>vaic!AC65</f>
        <v>2.685816118672232</v>
      </c>
    </row>
    <row r="65" spans="1:7" x14ac:dyDescent="0.35">
      <c r="A65" s="79"/>
      <c r="B65" s="75"/>
      <c r="C65" s="12">
        <v>2021</v>
      </c>
      <c r="D65" s="70">
        <f>'pbv,der,roa'!H66</f>
        <v>0.83737008251271117</v>
      </c>
      <c r="E65" s="70">
        <f>'pbv,der,roa'!K66</f>
        <v>0.95178025989176795</v>
      </c>
      <c r="F65" s="70">
        <f>'pbv,der,roa'!N66</f>
        <v>5.3941100453903692</v>
      </c>
      <c r="G65" s="70">
        <f>vaic!AC66</f>
        <v>3.0347833861990834</v>
      </c>
    </row>
    <row r="66" spans="1:7" x14ac:dyDescent="0.35">
      <c r="A66" s="79"/>
      <c r="B66" s="75"/>
      <c r="C66" s="12">
        <v>2022</v>
      </c>
      <c r="D66" s="70">
        <f>'pbv,der,roa'!H67</f>
        <v>0.64429309183420869</v>
      </c>
      <c r="E66" s="70">
        <f>'pbv,der,roa'!K67</f>
        <v>0.88198106895224837</v>
      </c>
      <c r="F66" s="70">
        <f>'pbv,der,roa'!N67</f>
        <v>7.8568015102203654</v>
      </c>
      <c r="G66" s="70">
        <f>vaic!AC67</f>
        <v>3.7125031773987125</v>
      </c>
    </row>
    <row r="67" spans="1:7" x14ac:dyDescent="0.35">
      <c r="A67" s="79">
        <v>14</v>
      </c>
      <c r="B67" s="75" t="s">
        <v>58</v>
      </c>
      <c r="C67" s="12">
        <v>2018</v>
      </c>
      <c r="D67" s="70">
        <f>'pbv,der,roa'!H68</f>
        <v>1.4543214983034298</v>
      </c>
      <c r="E67" s="70">
        <f>'pbv,der,roa'!K68</f>
        <v>1.6282440922592714</v>
      </c>
      <c r="F67" s="70">
        <f>'pbv,der,roa'!N68</f>
        <v>7.01212490547314</v>
      </c>
      <c r="G67" s="70">
        <f>vaic!AC68</f>
        <v>3.6942399155688053</v>
      </c>
    </row>
    <row r="68" spans="1:7" x14ac:dyDescent="0.35">
      <c r="A68" s="79"/>
      <c r="B68" s="75"/>
      <c r="C68" s="12">
        <v>2019</v>
      </c>
      <c r="D68" s="70">
        <f>'pbv,der,roa'!H69</f>
        <v>1.1501055392383219</v>
      </c>
      <c r="E68" s="70">
        <f>'pbv,der,roa'!K69</f>
        <v>0.95787468940291243</v>
      </c>
      <c r="F68" s="70">
        <f>'pbv,der,roa'!N69</f>
        <v>3.3400997137479469</v>
      </c>
      <c r="G68" s="70">
        <f>vaic!AC69</f>
        <v>2.1637827913537304</v>
      </c>
    </row>
    <row r="69" spans="1:7" x14ac:dyDescent="0.35">
      <c r="A69" s="79"/>
      <c r="B69" s="75"/>
      <c r="C69" s="12">
        <v>2020</v>
      </c>
      <c r="D69" s="70">
        <f>'pbv,der,roa'!H70</f>
        <v>1.2338264654194553</v>
      </c>
      <c r="E69" s="70">
        <f>'pbv,der,roa'!K70</f>
        <v>0.97105782071576707</v>
      </c>
      <c r="F69" s="70">
        <f>'pbv,der,roa'!N70</f>
        <v>5.9865302801111975</v>
      </c>
      <c r="G69" s="70">
        <f>vaic!AC70</f>
        <v>3.829523363862593</v>
      </c>
    </row>
    <row r="70" spans="1:7" x14ac:dyDescent="0.35">
      <c r="A70" s="79"/>
      <c r="B70" s="75"/>
      <c r="C70" s="12">
        <v>2021</v>
      </c>
      <c r="D70" s="70">
        <f>'pbv,der,roa'!H71</f>
        <v>1.480882686547117</v>
      </c>
      <c r="E70" s="70">
        <f>'pbv,der,roa'!K71</f>
        <v>0.75976291640734461</v>
      </c>
      <c r="F70" s="70">
        <f>'pbv,der,roa'!N71</f>
        <v>9.8302399046800417</v>
      </c>
      <c r="G70" s="70">
        <f>vaic!AC71</f>
        <v>3.234633229675635</v>
      </c>
    </row>
    <row r="71" spans="1:7" x14ac:dyDescent="0.35">
      <c r="A71" s="79"/>
      <c r="B71" s="75"/>
      <c r="C71" s="12">
        <v>2022</v>
      </c>
      <c r="D71" s="70">
        <f>'pbv,der,roa'!H72</f>
        <v>0.86804372094818405</v>
      </c>
      <c r="E71" s="70">
        <f>'pbv,der,roa'!K72</f>
        <v>1.3682552340645657</v>
      </c>
      <c r="F71" s="70">
        <f>'pbv,der,roa'!N72</f>
        <v>6.3110636761706296</v>
      </c>
      <c r="G71" s="70">
        <f>vaic!AC72</f>
        <v>2.9961729557972885</v>
      </c>
    </row>
    <row r="72" spans="1:7" x14ac:dyDescent="0.35">
      <c r="A72" s="79">
        <v>15</v>
      </c>
      <c r="B72" s="75" t="s">
        <v>21</v>
      </c>
      <c r="C72" s="12">
        <v>2018</v>
      </c>
      <c r="D72" s="70">
        <f>'pbv,der,roa'!H73</f>
        <v>3.7303409420358316</v>
      </c>
      <c r="E72" s="70">
        <f>'pbv,der,roa'!K73</f>
        <v>0.55557869056344766</v>
      </c>
      <c r="F72" s="70">
        <f>'pbv,der,roa'!N73</f>
        <v>11.278410495797234</v>
      </c>
      <c r="G72" s="70">
        <f>vaic!AC73</f>
        <v>5.1798686390881352</v>
      </c>
    </row>
    <row r="73" spans="1:7" x14ac:dyDescent="0.35">
      <c r="A73" s="79"/>
      <c r="B73" s="75"/>
      <c r="C73" s="12">
        <v>2019</v>
      </c>
      <c r="D73" s="70">
        <f>'pbv,der,roa'!H74</f>
        <v>2.0022608734784586</v>
      </c>
      <c r="E73" s="70">
        <f>'pbv,der,roa'!K74</f>
        <v>0.54419995084306427</v>
      </c>
      <c r="F73" s="70">
        <f>'pbv,der,roa'!N74</f>
        <v>13.834813905946696</v>
      </c>
      <c r="G73" s="70">
        <f>vaic!AC74</f>
        <v>6.2380659172337287</v>
      </c>
    </row>
    <row r="74" spans="1:7" x14ac:dyDescent="0.35">
      <c r="A74" s="79"/>
      <c r="B74" s="75"/>
      <c r="C74" s="12">
        <v>2020</v>
      </c>
      <c r="D74" s="70">
        <f>'pbv,der,roa'!H75</f>
        <v>1.3479883999423947</v>
      </c>
      <c r="E74" s="70">
        <f>'pbv,der,roa'!K75</f>
        <v>0.33609213131612975</v>
      </c>
      <c r="F74" s="70">
        <f>'pbv,der,roa'!N75</f>
        <v>9.7807791134701247</v>
      </c>
      <c r="G74" s="70">
        <f>vaic!AC75</f>
        <v>4.4925187329050926</v>
      </c>
    </row>
    <row r="75" spans="1:7" x14ac:dyDescent="0.35">
      <c r="A75" s="79"/>
      <c r="B75" s="75"/>
      <c r="C75" s="12">
        <v>2021</v>
      </c>
      <c r="D75" s="70">
        <f>'pbv,der,roa'!H76</f>
        <v>0.99306471293126186</v>
      </c>
      <c r="E75" s="70">
        <f>'pbv,der,roa'!K76</f>
        <v>0.5174057689721242</v>
      </c>
      <c r="F75" s="70">
        <f>'pbv,der,roa'!N76</f>
        <v>6.2306011394355467</v>
      </c>
      <c r="G75" s="70">
        <f>vaic!AC76</f>
        <v>3.6536586151106381</v>
      </c>
    </row>
    <row r="76" spans="1:7" x14ac:dyDescent="0.35">
      <c r="A76" s="79"/>
      <c r="B76" s="75"/>
      <c r="C76" s="12">
        <v>2022</v>
      </c>
      <c r="D76" s="70">
        <f>'pbv,der,roa'!H77</f>
        <v>0.59861733187550614</v>
      </c>
      <c r="E76" s="70">
        <f>'pbv,der,roa'!K77</f>
        <v>0.53074303521265209</v>
      </c>
      <c r="F76" s="70">
        <f>'pbv,der,roa'!N77</f>
        <v>3.138730645233756</v>
      </c>
      <c r="G76" s="70">
        <f>vaic!AC77</f>
        <v>2.4526213567759001</v>
      </c>
    </row>
    <row r="77" spans="1:7" x14ac:dyDescent="0.35">
      <c r="A77" s="79">
        <v>16</v>
      </c>
      <c r="B77" s="75" t="s">
        <v>23</v>
      </c>
      <c r="C77" s="12">
        <v>2018</v>
      </c>
      <c r="D77" s="70">
        <f>'pbv,der,roa'!H78</f>
        <v>12.204790358251014</v>
      </c>
      <c r="E77" s="70">
        <f>'pbv,der,roa'!K78</f>
        <v>0.31800685967148884</v>
      </c>
      <c r="F77" s="70">
        <f>'pbv,der,roa'!N78</f>
        <v>29.050890490236341</v>
      </c>
      <c r="G77" s="70">
        <f>vaic!AC78</f>
        <v>5.5714060224252826</v>
      </c>
    </row>
    <row r="78" spans="1:7" x14ac:dyDescent="0.35">
      <c r="A78" s="79"/>
      <c r="B78" s="75"/>
      <c r="C78" s="12">
        <v>2019</v>
      </c>
      <c r="D78" s="70">
        <f>'pbv,der,roa'!H79</f>
        <v>6.8461269603217296</v>
      </c>
      <c r="E78" s="70">
        <f>'pbv,der,roa'!K79</f>
        <v>0.42665894612991745</v>
      </c>
      <c r="F78" s="70">
        <f>'pbv,der,roa'!N79</f>
        <v>26.958264344012782</v>
      </c>
      <c r="G78" s="70">
        <f>vaic!AC79</f>
        <v>5.916622432084079</v>
      </c>
    </row>
    <row r="79" spans="1:7" x14ac:dyDescent="0.35">
      <c r="A79" s="79"/>
      <c r="B79" s="75"/>
      <c r="C79" s="12">
        <v>2020</v>
      </c>
      <c r="D79" s="70">
        <f>'pbv,der,roa'!H80</f>
        <v>5.7887053915546174</v>
      </c>
      <c r="E79" s="70">
        <f>'pbv,der,roa'!K80</f>
        <v>0.6425822644739041</v>
      </c>
      <c r="F79" s="70">
        <f>'pbv,der,roa'!N80</f>
        <v>17.275381119671586</v>
      </c>
      <c r="G79" s="70">
        <f>vaic!AC80</f>
        <v>4.1610151239592303</v>
      </c>
    </row>
    <row r="80" spans="1:7" x14ac:dyDescent="0.35">
      <c r="A80" s="79"/>
      <c r="B80" s="75"/>
      <c r="C80" s="12">
        <v>2021</v>
      </c>
      <c r="D80" s="70">
        <f>'pbv,der,roa'!H81</f>
        <v>3.845205133610214</v>
      </c>
      <c r="E80" s="70">
        <f>'pbv,der,roa'!K81</f>
        <v>0.81870061346137279</v>
      </c>
      <c r="F80" s="70">
        <f>'pbv,der,roa'!N81</f>
        <v>13.443281443637742</v>
      </c>
      <c r="G80" s="70">
        <f>vaic!AC81</f>
        <v>3.6410296507908084</v>
      </c>
    </row>
    <row r="81" spans="1:7" x14ac:dyDescent="0.35">
      <c r="A81" s="79"/>
      <c r="B81" s="75"/>
      <c r="C81" s="12">
        <v>2022</v>
      </c>
      <c r="D81" s="70">
        <f>'pbv,der,roa'!H82</f>
        <v>3.4684629710408545</v>
      </c>
      <c r="E81" s="70">
        <f>'pbv,der,roa'!K82</f>
        <v>0.94485854681448833</v>
      </c>
      <c r="F81" s="70">
        <f>'pbv,der,roa'!N82</f>
        <v>11.542418682157253</v>
      </c>
      <c r="G81" s="70">
        <f>vaic!AC82</f>
        <v>3.5791582448181263</v>
      </c>
    </row>
    <row r="82" spans="1:7" x14ac:dyDescent="0.35">
      <c r="A82" s="79">
        <v>17</v>
      </c>
      <c r="B82" s="75" t="s">
        <v>25</v>
      </c>
      <c r="C82" s="12">
        <v>2018</v>
      </c>
      <c r="D82" s="70">
        <f>'pbv,der,roa'!H83</f>
        <v>0.96989241516349467</v>
      </c>
      <c r="E82" s="70">
        <f>'pbv,der,roa'!K83</f>
        <v>0.34746136914322995</v>
      </c>
      <c r="F82" s="70">
        <f>'pbv,der,roa'!N83</f>
        <v>11.88582007102308</v>
      </c>
      <c r="G82" s="70">
        <f>vaic!AC83</f>
        <v>7.0443208241621544</v>
      </c>
    </row>
    <row r="83" spans="1:7" x14ac:dyDescent="0.35">
      <c r="A83" s="79"/>
      <c r="B83" s="75"/>
      <c r="C83" s="12">
        <v>2019</v>
      </c>
      <c r="D83" s="70">
        <f>'pbv,der,roa'!H84</f>
        <v>3.4847483207798042</v>
      </c>
      <c r="E83" s="70">
        <f>'pbv,der,roa'!K84</f>
        <v>0.32281655210767402</v>
      </c>
      <c r="F83" s="70">
        <f>'pbv,der,roa'!N84</f>
        <v>12.221758322106353</v>
      </c>
      <c r="G83" s="70">
        <f>vaic!AC84</f>
        <v>7.995306744338766</v>
      </c>
    </row>
    <row r="84" spans="1:7" x14ac:dyDescent="0.35">
      <c r="A84" s="79"/>
      <c r="B84" s="75"/>
      <c r="C84" s="12">
        <v>2020</v>
      </c>
      <c r="D84" s="70">
        <f>'pbv,der,roa'!H85</f>
        <v>0.91656324037050951</v>
      </c>
      <c r="E84" s="70">
        <f>'pbv,der,roa'!K85</f>
        <v>0.36881634794828561</v>
      </c>
      <c r="F84" s="70">
        <f>'pbv,der,roa'!N85</f>
        <v>4.1942224952037268</v>
      </c>
      <c r="G84" s="70">
        <f>vaic!AC85</f>
        <v>3.985328312039341</v>
      </c>
    </row>
    <row r="85" spans="1:7" x14ac:dyDescent="0.35">
      <c r="A85" s="79"/>
      <c r="B85" s="75"/>
      <c r="C85" s="12">
        <v>2021</v>
      </c>
      <c r="D85" s="70">
        <f>'pbv,der,roa'!H86</f>
        <v>3.3303430152771343</v>
      </c>
      <c r="E85" s="70">
        <f>'pbv,der,roa'!K86</f>
        <v>0.46484451146037642</v>
      </c>
      <c r="F85" s="70">
        <f>'pbv,der,roa'!N86</f>
        <v>1.1993842620893569</v>
      </c>
      <c r="G85" s="70">
        <f>vaic!AC86</f>
        <v>2.2379619435547404</v>
      </c>
    </row>
    <row r="86" spans="1:7" x14ac:dyDescent="0.35">
      <c r="A86" s="79"/>
      <c r="B86" s="75"/>
      <c r="C86" s="12">
        <v>2022</v>
      </c>
      <c r="D86" s="70">
        <f>'pbv,der,roa'!H87</f>
        <v>1.4903106794053196</v>
      </c>
      <c r="E86" s="70">
        <f>'pbv,der,roa'!K87</f>
        <v>0.21341418202899123</v>
      </c>
      <c r="F86" s="70">
        <f>'pbv,der,roa'!N87</f>
        <v>1.1159693017635612E-2</v>
      </c>
      <c r="G86" s="70">
        <f>vaic!AC87</f>
        <v>2.2903569277079017</v>
      </c>
    </row>
    <row r="87" spans="1:7" x14ac:dyDescent="0.35">
      <c r="A87" s="79">
        <v>18</v>
      </c>
      <c r="B87" s="75" t="s">
        <v>27</v>
      </c>
      <c r="C87" s="12">
        <v>2018</v>
      </c>
      <c r="D87" s="70">
        <f>'pbv,der,roa'!H88</f>
        <v>1.2896317679777949</v>
      </c>
      <c r="E87" s="70">
        <f>'pbv,der,roa'!K88</f>
        <v>0.40660624879315249</v>
      </c>
      <c r="F87" s="70">
        <f>'pbv,der,roa'!N88</f>
        <v>7.8442778023587572</v>
      </c>
      <c r="G87" s="70">
        <f>vaic!AC88</f>
        <v>10.689470778616357</v>
      </c>
    </row>
    <row r="88" spans="1:7" x14ac:dyDescent="0.35">
      <c r="A88" s="79"/>
      <c r="B88" s="75"/>
      <c r="C88" s="12">
        <v>2019</v>
      </c>
      <c r="D88" s="70">
        <f>'pbv,der,roa'!H89</f>
        <v>0.76041672755433043</v>
      </c>
      <c r="E88" s="70">
        <f>'pbv,der,roa'!K89</f>
        <v>0.90810792513830785</v>
      </c>
      <c r="F88" s="70">
        <f>'pbv,der,roa'!N89</f>
        <v>6.5008934791168187</v>
      </c>
      <c r="G88" s="70">
        <f>vaic!AC89</f>
        <v>10.002899612351918</v>
      </c>
    </row>
    <row r="89" spans="1:7" x14ac:dyDescent="0.35">
      <c r="A89" s="79"/>
      <c r="B89" s="75"/>
      <c r="C89" s="12">
        <v>2020</v>
      </c>
      <c r="D89" s="70">
        <f>'pbv,der,roa'!H90</f>
        <v>0.82809721057638941</v>
      </c>
      <c r="E89" s="70">
        <f>'pbv,der,roa'!K90</f>
        <v>1.0860704213208032</v>
      </c>
      <c r="F89" s="70">
        <f>'pbv,der,roa'!N90</f>
        <v>6.0134539825328561</v>
      </c>
      <c r="G89" s="70">
        <f>vaic!AC90</f>
        <v>10.151811590576045</v>
      </c>
    </row>
    <row r="90" spans="1:7" x14ac:dyDescent="0.35">
      <c r="A90" s="79"/>
      <c r="B90" s="75"/>
      <c r="C90" s="12">
        <v>2021</v>
      </c>
      <c r="D90" s="70">
        <f>'pbv,der,roa'!H91</f>
        <v>0.64419804058191343</v>
      </c>
      <c r="E90" s="70">
        <f>'pbv,der,roa'!K91</f>
        <v>1.2949222461518972</v>
      </c>
      <c r="F90" s="70">
        <f>'pbv,der,roa'!N91</f>
        <v>5.5902203345874755</v>
      </c>
      <c r="G90" s="70">
        <f>vaic!AC91</f>
        <v>9.4540120351849151</v>
      </c>
    </row>
    <row r="91" spans="1:7" x14ac:dyDescent="0.35">
      <c r="A91" s="79"/>
      <c r="B91" s="75"/>
      <c r="C91" s="12">
        <v>2022</v>
      </c>
      <c r="D91" s="70">
        <f>'pbv,der,roa'!H92</f>
        <v>0.54004271795738124</v>
      </c>
      <c r="E91" s="70">
        <f>'pbv,der,roa'!K92</f>
        <v>1.2344980444950664</v>
      </c>
      <c r="F91" s="70">
        <f>'pbv,der,roa'!N92</f>
        <v>6.6022929593433446</v>
      </c>
      <c r="G91" s="70">
        <f>vaic!AC92</f>
        <v>9.5468473138782173</v>
      </c>
    </row>
    <row r="92" spans="1:7" x14ac:dyDescent="0.35">
      <c r="A92" s="79">
        <v>19</v>
      </c>
      <c r="B92" s="75" t="s">
        <v>29</v>
      </c>
      <c r="C92" s="12">
        <v>2018</v>
      </c>
      <c r="D92" s="70">
        <f>'pbv,der,roa'!H93</f>
        <v>5.3668853315248031</v>
      </c>
      <c r="E92" s="70">
        <f>'pbv,der,roa'!K93</f>
        <v>0.51349351747463357</v>
      </c>
      <c r="F92" s="70">
        <f>'pbv,der,roa'!N93</f>
        <v>13.555893409995576</v>
      </c>
      <c r="G92" s="70">
        <f>vaic!AC93</f>
        <v>5.7715114702161205</v>
      </c>
    </row>
    <row r="93" spans="1:7" x14ac:dyDescent="0.35">
      <c r="A93" s="79"/>
      <c r="B93" s="75"/>
      <c r="C93" s="12">
        <v>2019</v>
      </c>
      <c r="D93" s="70">
        <f>'pbv,der,roa'!H94</f>
        <v>4.8753247597586897</v>
      </c>
      <c r="E93" s="70">
        <f>'pbv,der,roa'!K94</f>
        <v>0.45135746182197212</v>
      </c>
      <c r="F93" s="70">
        <f>'pbv,der,roa'!N94</f>
        <v>13.84687659038009</v>
      </c>
      <c r="G93" s="70">
        <f>vaic!AC94</f>
        <v>6.551061871792017</v>
      </c>
    </row>
    <row r="94" spans="1:7" x14ac:dyDescent="0.35">
      <c r="A94" s="79"/>
      <c r="B94" s="75"/>
      <c r="C94" s="12">
        <v>2020</v>
      </c>
      <c r="D94" s="70">
        <f>'pbv,der,roa'!H95</f>
        <v>2.219139303740548</v>
      </c>
      <c r="E94" s="70">
        <f>'pbv,der,roa'!K95</f>
        <v>1.0586717256329452</v>
      </c>
      <c r="F94" s="70">
        <f>'pbv,der,roa'!N95</f>
        <v>7.1615945043986633</v>
      </c>
      <c r="G94" s="70">
        <f>vaic!AC95</f>
        <v>6.9881817723876747</v>
      </c>
    </row>
    <row r="95" spans="1:7" x14ac:dyDescent="0.35">
      <c r="A95" s="79"/>
      <c r="B95" s="75"/>
      <c r="C95" s="12">
        <v>2021</v>
      </c>
      <c r="D95" s="70">
        <f>'pbv,der,roa'!H96</f>
        <v>1.8540101893026082</v>
      </c>
      <c r="E95" s="70">
        <f>'pbv,der,roa'!K96</f>
        <v>1.1574986948563919</v>
      </c>
      <c r="F95" s="70">
        <f>'pbv,der,roa'!N96</f>
        <v>6.6913775784176055</v>
      </c>
      <c r="G95" s="70">
        <f>vaic!AC96</f>
        <v>7.4382715914844493</v>
      </c>
    </row>
    <row r="96" spans="1:7" x14ac:dyDescent="0.35">
      <c r="A96" s="79"/>
      <c r="B96" s="75"/>
      <c r="C96" s="12">
        <v>2022</v>
      </c>
      <c r="D96" s="70">
        <f>'pbv,der,roa'!H97</f>
        <v>2.0291104657182806</v>
      </c>
      <c r="E96" s="70">
        <f>'pbv,der,roa'!K97</f>
        <v>1.0062554931221885</v>
      </c>
      <c r="F96" s="70">
        <f>'pbv,der,roa'!N97</f>
        <v>4.9626359657180732</v>
      </c>
      <c r="G96" s="70">
        <f>vaic!AC97</f>
        <v>8.0714545988993684</v>
      </c>
    </row>
    <row r="97" spans="1:7" x14ac:dyDescent="0.35">
      <c r="A97" s="79">
        <v>20</v>
      </c>
      <c r="B97" s="75" t="s">
        <v>31</v>
      </c>
      <c r="C97" s="12">
        <v>2018</v>
      </c>
      <c r="D97" s="70">
        <f>'pbv,der,roa'!H98</f>
        <v>1.3104641608636771</v>
      </c>
      <c r="E97" s="70">
        <f>'pbv,der,roa'!K98</f>
        <v>0.93397413295724085</v>
      </c>
      <c r="F97" s="70">
        <f>'pbv,der,roa'!N98</f>
        <v>5.1398011970440596</v>
      </c>
      <c r="G97" s="70">
        <f>vaic!AC98</f>
        <v>3.8519138714350385</v>
      </c>
    </row>
    <row r="98" spans="1:7" x14ac:dyDescent="0.35">
      <c r="A98" s="79"/>
      <c r="B98" s="75"/>
      <c r="C98" s="12">
        <v>2019</v>
      </c>
      <c r="D98" s="70">
        <f>'pbv,der,roa'!H99</f>
        <v>1.2837946591485634</v>
      </c>
      <c r="E98" s="70">
        <f>'pbv,der,roa'!K99</f>
        <v>0.77480005534800056</v>
      </c>
      <c r="F98" s="70">
        <f>'pbv,der,roa'!N99</f>
        <v>6.1359822284315992</v>
      </c>
      <c r="G98" s="70">
        <f>vaic!AC99</f>
        <v>4.0948266314220474</v>
      </c>
    </row>
    <row r="99" spans="1:7" x14ac:dyDescent="0.35">
      <c r="A99" s="79"/>
      <c r="B99" s="75"/>
      <c r="C99" s="12">
        <v>2020</v>
      </c>
      <c r="D99" s="70">
        <f>'pbv,der,roa'!H100</f>
        <v>0.76001316087088377</v>
      </c>
      <c r="E99" s="70">
        <f>'pbv,der,roa'!K100</f>
        <v>1.0614180292653339</v>
      </c>
      <c r="F99" s="70">
        <f>'pbv,der,roa'!N100</f>
        <v>5.3648729744722976</v>
      </c>
      <c r="G99" s="70">
        <f>vaic!AC100</f>
        <v>4.7427272414360822</v>
      </c>
    </row>
    <row r="100" spans="1:7" x14ac:dyDescent="0.35">
      <c r="A100" s="79"/>
      <c r="B100" s="75"/>
      <c r="C100" s="12">
        <v>2021</v>
      </c>
      <c r="D100" s="70">
        <f>'pbv,der,roa'!H101</f>
        <v>0.64105796364742396</v>
      </c>
      <c r="E100" s="70">
        <f>'pbv,der,roa'!K101</f>
        <v>1.0703203546953151</v>
      </c>
      <c r="F100" s="70">
        <f>'pbv,der,roa'!N101</f>
        <v>6.2465557365733666</v>
      </c>
      <c r="G100" s="70">
        <f>vaic!AC101</f>
        <v>5.4155291593776207</v>
      </c>
    </row>
    <row r="101" spans="1:7" x14ac:dyDescent="0.35">
      <c r="A101" s="79"/>
      <c r="B101" s="75"/>
      <c r="C101" s="12">
        <v>2022</v>
      </c>
      <c r="D101" s="70">
        <f>'pbv,der,roa'!H102</f>
        <v>0.63070339815826104</v>
      </c>
      <c r="E101" s="70">
        <f>'pbv,der,roa'!K102</f>
        <v>0.92723184223096888</v>
      </c>
      <c r="F101" s="70">
        <f>'pbv,der,roa'!N102</f>
        <v>5.0947186578087305</v>
      </c>
      <c r="G101" s="70">
        <f>vaic!AC102</f>
        <v>6.0154197008220116</v>
      </c>
    </row>
    <row r="102" spans="1:7" x14ac:dyDescent="0.35">
      <c r="A102" s="79">
        <v>21</v>
      </c>
      <c r="B102" s="75" t="s">
        <v>60</v>
      </c>
      <c r="C102" s="12">
        <v>2018</v>
      </c>
      <c r="D102" s="70">
        <f>'pbv,der,roa'!H103</f>
        <v>11.103008595988538</v>
      </c>
      <c r="E102" s="70">
        <f>'pbv,der,roa'!K103</f>
        <v>1.3209169054441261</v>
      </c>
      <c r="F102" s="70">
        <f>'pbv,der,roa'!N103</f>
        <v>7.7037037037037042</v>
      </c>
      <c r="G102" s="70">
        <f>vaic!AC103</f>
        <v>3.1392337146297176</v>
      </c>
    </row>
    <row r="103" spans="1:7" x14ac:dyDescent="0.35">
      <c r="A103" s="79"/>
      <c r="B103" s="75"/>
      <c r="C103" s="12">
        <v>2019</v>
      </c>
      <c r="D103" s="70">
        <f>'pbv,der,roa'!H104</f>
        <v>4.3185326086956524</v>
      </c>
      <c r="E103" s="70">
        <f>'pbv,der,roa'!K104</f>
        <v>1.048913043478261</v>
      </c>
      <c r="F103" s="70">
        <f>'pbv,der,roa'!N104</f>
        <v>5.0530503978779837</v>
      </c>
      <c r="G103" s="70">
        <f>vaic!AC104</f>
        <v>2.5075882845270585</v>
      </c>
    </row>
    <row r="104" spans="1:7" x14ac:dyDescent="0.35">
      <c r="A104" s="79"/>
      <c r="B104" s="75"/>
      <c r="C104" s="12">
        <v>2020</v>
      </c>
      <c r="D104" s="70">
        <f>'pbv,der,roa'!H105</f>
        <v>5.2909814323607423</v>
      </c>
      <c r="E104" s="70">
        <f>'pbv,der,roa'!K105</f>
        <v>1.0265251989389921</v>
      </c>
      <c r="F104" s="70">
        <f>'pbv,der,roa'!N105</f>
        <v>0.81151832460732987</v>
      </c>
      <c r="G104" s="70">
        <f>vaic!AC105</f>
        <v>2.1673280862008504</v>
      </c>
    </row>
    <row r="105" spans="1:7" x14ac:dyDescent="0.35">
      <c r="A105" s="79"/>
      <c r="B105" s="75"/>
      <c r="C105" s="12">
        <v>2021</v>
      </c>
      <c r="D105" s="70">
        <f>'pbv,der,roa'!H106</f>
        <v>5.8916379310344835</v>
      </c>
      <c r="E105" s="70">
        <f>'pbv,der,roa'!K106</f>
        <v>0.95043103448275867</v>
      </c>
      <c r="F105" s="70">
        <f>'pbv,der,roa'!N106</f>
        <v>9.3480662983425411</v>
      </c>
      <c r="G105" s="70">
        <f>vaic!AC106</f>
        <v>4.6211169000135106</v>
      </c>
    </row>
    <row r="106" spans="1:7" x14ac:dyDescent="0.35">
      <c r="A106" s="79"/>
      <c r="B106" s="75"/>
      <c r="C106" s="12">
        <v>2022</v>
      </c>
      <c r="D106" s="70">
        <f>'pbv,der,roa'!H107</f>
        <v>7.9464516129032257</v>
      </c>
      <c r="E106" s="70">
        <f>'pbv,der,roa'!K107</f>
        <v>0.87096774193548387</v>
      </c>
      <c r="F106" s="70">
        <f>'pbv,der,roa'!N107</f>
        <v>4.8850574712643677</v>
      </c>
      <c r="G106" s="70">
        <f>vaic!AC107</f>
        <v>3.6942141815466094</v>
      </c>
    </row>
    <row r="107" spans="1:7" x14ac:dyDescent="0.35">
      <c r="A107" s="79">
        <v>22</v>
      </c>
      <c r="B107" s="75" t="s">
        <v>61</v>
      </c>
      <c r="C107" s="12">
        <v>2018</v>
      </c>
      <c r="D107" s="70">
        <f>'pbv,der,roa'!H108</f>
        <v>0.66395638938817769</v>
      </c>
      <c r="E107" s="70">
        <f>'pbv,der,roa'!K108</f>
        <v>0.13130152144349366</v>
      </c>
      <c r="F107" s="70">
        <f>'pbv,der,roa'!N108</f>
        <v>4.4339247918696003</v>
      </c>
      <c r="G107" s="70">
        <f>vaic!AC108</f>
        <v>2.2513464845972373</v>
      </c>
    </row>
    <row r="108" spans="1:7" x14ac:dyDescent="0.35">
      <c r="A108" s="79"/>
      <c r="B108" s="75"/>
      <c r="C108" s="12">
        <v>2019</v>
      </c>
      <c r="D108" s="70">
        <f>'pbv,der,roa'!H109</f>
        <v>0.5867830195464192</v>
      </c>
      <c r="E108" s="70">
        <f>'pbv,der,roa'!K109</f>
        <v>0.1019077575713752</v>
      </c>
      <c r="F108" s="70">
        <f>'pbv,der,roa'!N109</f>
        <v>3.5504933455592198</v>
      </c>
      <c r="G108" s="70">
        <f>vaic!AC109</f>
        <v>2.0055754707785716</v>
      </c>
    </row>
    <row r="109" spans="1:7" x14ac:dyDescent="0.35">
      <c r="A109" s="79"/>
      <c r="B109" s="75"/>
      <c r="C109" s="12">
        <v>2020</v>
      </c>
      <c r="D109" s="70">
        <f>'pbv,der,roa'!H110</f>
        <v>0.47674653491384411</v>
      </c>
      <c r="E109" s="70">
        <f>'pbv,der,roa'!K110</f>
        <v>0.13912105698658281</v>
      </c>
      <c r="F109" s="70">
        <f>'pbv,der,roa'!N110</f>
        <v>2.1596351320885998</v>
      </c>
      <c r="G109" s="70">
        <f>vaic!AC110</f>
        <v>4.1868344724029818</v>
      </c>
    </row>
    <row r="110" spans="1:7" x14ac:dyDescent="0.35">
      <c r="A110" s="79"/>
      <c r="B110" s="75"/>
      <c r="C110" s="12">
        <v>2021</v>
      </c>
      <c r="D110" s="70">
        <f>'pbv,der,roa'!H111</f>
        <v>0.45847023522589925</v>
      </c>
      <c r="E110" s="70">
        <f>'pbv,der,roa'!K111</f>
        <v>0.23614773052766891</v>
      </c>
      <c r="F110" s="70">
        <f>'pbv,der,roa'!N111</f>
        <v>4.7817365058795041</v>
      </c>
      <c r="G110" s="70">
        <f>vaic!AC111</f>
        <v>2.4691548465941349</v>
      </c>
    </row>
    <row r="111" spans="1:7" x14ac:dyDescent="0.35">
      <c r="A111" s="79"/>
      <c r="B111" s="75"/>
      <c r="C111" s="12">
        <v>2022</v>
      </c>
      <c r="D111" s="70">
        <f>'pbv,der,roa'!H112</f>
        <v>0.4279858319851258</v>
      </c>
      <c r="E111" s="70">
        <f>'pbv,der,roa'!K112</f>
        <v>0.30181182320682814</v>
      </c>
      <c r="F111" s="70">
        <f>'pbv,der,roa'!N112</f>
        <v>5.7884874686571548</v>
      </c>
      <c r="G111" s="70">
        <f>vaic!AC112</f>
        <v>2.4509212071016431</v>
      </c>
    </row>
    <row r="112" spans="1:7" x14ac:dyDescent="0.35">
      <c r="A112" s="79">
        <v>23</v>
      </c>
      <c r="B112" s="75" t="s">
        <v>63</v>
      </c>
      <c r="C112" s="12">
        <v>2018</v>
      </c>
      <c r="D112" s="70">
        <f>'pbv,der,roa'!H113</f>
        <v>2.6221341518139893</v>
      </c>
      <c r="E112" s="70">
        <f>'pbv,der,roa'!K113</f>
        <v>1.3347210461919257</v>
      </c>
      <c r="F112" s="70">
        <f>'pbv,der,roa'!N113</f>
        <v>9.7803553324963399</v>
      </c>
      <c r="G112" s="70">
        <f>vaic!AC113</f>
        <v>3.4802009678905073</v>
      </c>
    </row>
    <row r="113" spans="1:8" x14ac:dyDescent="0.35">
      <c r="A113" s="79"/>
      <c r="B113" s="75"/>
      <c r="C113" s="12">
        <v>2019</v>
      </c>
      <c r="D113" s="70">
        <f>'pbv,der,roa'!H114</f>
        <v>1.6709913322945196</v>
      </c>
      <c r="E113" s="70">
        <f>'pbv,der,roa'!K114</f>
        <v>1.2752093718066018</v>
      </c>
      <c r="F113" s="70">
        <f>'pbv,der,roa'!N114</f>
        <v>7.4800727686855311</v>
      </c>
      <c r="G113" s="70">
        <f>vaic!AC114</f>
        <v>3.9460154053945433</v>
      </c>
    </row>
    <row r="114" spans="1:8" x14ac:dyDescent="0.35">
      <c r="A114" s="79"/>
      <c r="B114" s="75"/>
      <c r="C114" s="12">
        <v>2020</v>
      </c>
      <c r="D114" s="70">
        <f>'pbv,der,roa'!H115</f>
        <v>1.5053871215456227</v>
      </c>
      <c r="E114" s="70">
        <f>'pbv,der,roa'!K115</f>
        <v>1.2740823889302197</v>
      </c>
      <c r="F114" s="70">
        <f>'pbv,der,roa'!N115</f>
        <v>4.7083666001843421</v>
      </c>
      <c r="G114" s="70">
        <f>vaic!AC115</f>
        <v>2.6444597573285367</v>
      </c>
    </row>
    <row r="115" spans="1:8" x14ac:dyDescent="0.35">
      <c r="A115" s="79"/>
      <c r="B115" s="75"/>
      <c r="C115" s="12">
        <v>2021</v>
      </c>
      <c r="D115" s="70">
        <f>'pbv,der,roa'!H116</f>
        <v>1.5440797625620961</v>
      </c>
      <c r="E115" s="70">
        <f>'pbv,der,roa'!K116</f>
        <v>1.181965104928675</v>
      </c>
      <c r="F115" s="70">
        <f>'pbv,der,roa'!N116</f>
        <v>7.4533810410310641</v>
      </c>
      <c r="G115" s="70">
        <f>vaic!AC116</f>
        <v>2.794110218533107</v>
      </c>
    </row>
    <row r="116" spans="1:8" x14ac:dyDescent="0.35">
      <c r="A116" s="79"/>
      <c r="B116" s="75"/>
      <c r="C116" s="12">
        <v>2022</v>
      </c>
      <c r="D116" s="70">
        <f>'pbv,der,roa'!H117</f>
        <v>1.1155462213183709</v>
      </c>
      <c r="E116" s="70">
        <f>'pbv,der,roa'!K117</f>
        <v>1.3940989296273385</v>
      </c>
      <c r="F116" s="70">
        <f>'pbv,der,roa'!N117</f>
        <v>4.560693015151287</v>
      </c>
      <c r="G116" s="70">
        <f>vaic!AC117</f>
        <v>2.6089335835184118</v>
      </c>
    </row>
    <row r="117" spans="1:8" x14ac:dyDescent="0.35">
      <c r="A117" s="79">
        <v>24</v>
      </c>
      <c r="B117" s="75" t="s">
        <v>65</v>
      </c>
      <c r="C117" s="12">
        <v>2018</v>
      </c>
      <c r="D117" s="70">
        <f>'pbv,der,roa'!H118</f>
        <v>0.2046287384997742</v>
      </c>
      <c r="E117" s="70">
        <f>'pbv,der,roa'!K118</f>
        <v>0.20465082171774071</v>
      </c>
      <c r="F117" s="70">
        <f>'pbv,der,roa'!N118</f>
        <v>3.2820200344833976</v>
      </c>
      <c r="G117" s="70">
        <f>vaic!AC118</f>
        <v>12.911975286242182</v>
      </c>
    </row>
    <row r="118" spans="1:8" x14ac:dyDescent="0.35">
      <c r="A118" s="79"/>
      <c r="B118" s="75"/>
      <c r="C118" s="12">
        <v>2019</v>
      </c>
      <c r="D118" s="70">
        <f>'pbv,der,roa'!H119</f>
        <v>1.1916981279049244</v>
      </c>
      <c r="E118" s="70">
        <f>'pbv,der,roa'!K119</f>
        <v>0.20319138671530271</v>
      </c>
      <c r="F118" s="70">
        <f>'pbv,der,roa'!N119</f>
        <v>2.4706312427129435</v>
      </c>
      <c r="G118" s="70">
        <f>vaic!AC119</f>
        <v>2.4959334144433649</v>
      </c>
    </row>
    <row r="119" spans="1:8" x14ac:dyDescent="0.35">
      <c r="A119" s="79"/>
      <c r="B119" s="75"/>
      <c r="C119" s="12">
        <v>2020</v>
      </c>
      <c r="D119" s="70">
        <f>'pbv,der,roa'!H120</f>
        <v>1.0075703828293414</v>
      </c>
      <c r="E119" s="70">
        <f>'pbv,der,roa'!K120</f>
        <v>0.1736108536881891</v>
      </c>
      <c r="F119" s="70">
        <f>'pbv,der,roa'!N120</f>
        <v>6.5564945506586785</v>
      </c>
      <c r="G119" s="70">
        <f>vaic!AC120</f>
        <v>7.5025032799385976</v>
      </c>
    </row>
    <row r="120" spans="1:8" x14ac:dyDescent="0.35">
      <c r="A120" s="79"/>
      <c r="B120" s="75"/>
      <c r="C120" s="12">
        <v>2021</v>
      </c>
      <c r="D120" s="70">
        <f>'pbv,der,roa'!H121</f>
        <v>0.79298825597592315</v>
      </c>
      <c r="E120" s="70">
        <f>'pbv,der,roa'!K121</f>
        <v>0.16287003272171938</v>
      </c>
      <c r="F120" s="70">
        <f>'pbv,der,roa'!N121</f>
        <v>8.3655429642175871</v>
      </c>
      <c r="G120" s="70">
        <f>vaic!AC121</f>
        <v>10.289917973672937</v>
      </c>
    </row>
    <row r="121" spans="1:8" x14ac:dyDescent="0.35">
      <c r="A121" s="79"/>
      <c r="B121" s="75"/>
      <c r="C121" s="12">
        <v>2022</v>
      </c>
      <c r="D121" s="71">
        <f>'pbv,der,roa'!H122</f>
        <v>0.63299549905643959</v>
      </c>
      <c r="E121" s="71">
        <f>'pbv,der,roa'!K122</f>
        <v>0.13545589690725987</v>
      </c>
      <c r="F121" s="71">
        <f>'pbv,der,roa'!N122</f>
        <v>8.3469993951041204</v>
      </c>
      <c r="G121" s="70">
        <f>vaic!AC122</f>
        <v>12.435716810300452</v>
      </c>
    </row>
    <row r="122" spans="1:8" x14ac:dyDescent="0.35">
      <c r="A122" s="79">
        <v>25</v>
      </c>
      <c r="B122" s="75" t="s">
        <v>67</v>
      </c>
      <c r="C122" s="12">
        <v>2018</v>
      </c>
      <c r="D122" s="71">
        <f>'pbv,der,roa'!H123</f>
        <v>28.860047142015322</v>
      </c>
      <c r="E122" s="71">
        <f>'pbv,der,roa'!K123</f>
        <v>1.4748710104013922</v>
      </c>
      <c r="F122" s="71">
        <f>'pbv,der,roa'!N123</f>
        <v>42.388183980555809</v>
      </c>
      <c r="G122" s="70">
        <f>vaic!AC123</f>
        <v>9.558579167182387</v>
      </c>
    </row>
    <row r="123" spans="1:8" x14ac:dyDescent="0.35">
      <c r="A123" s="79"/>
      <c r="B123" s="75"/>
      <c r="C123" s="12">
        <v>2019</v>
      </c>
      <c r="D123" s="71">
        <f>'pbv,der,roa'!H124</f>
        <v>29.661451457102793</v>
      </c>
      <c r="E123" s="71">
        <f>'pbv,der,roa'!K124</f>
        <v>1.5278641404459135</v>
      </c>
      <c r="F123" s="71">
        <f>'pbv,der,roa'!N124</f>
        <v>41.632026786793006</v>
      </c>
      <c r="G123" s="70">
        <f>vaic!AC124</f>
        <v>9.7517705205507941</v>
      </c>
    </row>
    <row r="124" spans="1:8" x14ac:dyDescent="0.35">
      <c r="A124" s="79"/>
      <c r="B124" s="75"/>
      <c r="C124" s="12">
        <v>2020</v>
      </c>
      <c r="D124" s="71">
        <f>'pbv,der,roa'!H125</f>
        <v>13.989280775997868</v>
      </c>
      <c r="E124" s="71">
        <f>'pbv,der,roa'!K125</f>
        <v>1.0283332147346949</v>
      </c>
      <c r="F124" s="71">
        <f>'pbv,der,roa'!N125</f>
        <v>9.8237099839204802</v>
      </c>
      <c r="G124" s="70">
        <f>vaic!AC125</f>
        <v>4.1259734254565448</v>
      </c>
    </row>
    <row r="125" spans="1:8" x14ac:dyDescent="0.35">
      <c r="A125" s="79"/>
      <c r="B125" s="75"/>
      <c r="C125" s="12">
        <v>2021</v>
      </c>
      <c r="D125" s="70">
        <f>'pbv,der,roa'!H126</f>
        <v>15.686185867896944</v>
      </c>
      <c r="E125" s="70">
        <f>'pbv,der,roa'!K126</f>
        <v>1.6584164045718675</v>
      </c>
      <c r="F125" s="70">
        <f>'pbv,der,roa'!N126</f>
        <v>22.787341757423039</v>
      </c>
      <c r="G125" s="70">
        <f>vaic!AC126</f>
        <v>6.4009456429544427</v>
      </c>
    </row>
    <row r="126" spans="1:8" x14ac:dyDescent="0.35">
      <c r="A126" s="79"/>
      <c r="B126" s="76"/>
      <c r="C126" s="12">
        <v>2022</v>
      </c>
      <c r="D126" s="70">
        <f>'pbv,der,roa'!H127</f>
        <v>17.978529267894995</v>
      </c>
      <c r="E126" s="70">
        <f>'pbv,der,roa'!K127</f>
        <v>2.1441168386480634</v>
      </c>
      <c r="F126" s="70">
        <f>'pbv,der,roa'!N127</f>
        <v>27.408666523238097</v>
      </c>
      <c r="G126" s="70">
        <f>vaic!AC127</f>
        <v>8.1673080724086091</v>
      </c>
      <c r="H126" s="40"/>
    </row>
    <row r="127" spans="1:8" x14ac:dyDescent="0.35">
      <c r="A127" s="79">
        <v>26</v>
      </c>
      <c r="B127" s="76" t="s">
        <v>70</v>
      </c>
      <c r="C127" s="12">
        <v>2018</v>
      </c>
      <c r="D127" s="70">
        <f>'pbv,der,roa'!H128</f>
        <v>0.92559942747365354</v>
      </c>
      <c r="E127" s="70">
        <f>'pbv,der,roa'!K128</f>
        <v>0.53533957164354906</v>
      </c>
      <c r="F127" s="70">
        <f>'pbv,der,roa'!N128</f>
        <v>9.8265913288197861</v>
      </c>
      <c r="G127" s="70">
        <f>vaic!AC128</f>
        <v>10.150145519214902</v>
      </c>
      <c r="H127" s="40"/>
    </row>
    <row r="128" spans="1:8" x14ac:dyDescent="0.35">
      <c r="A128" s="79"/>
      <c r="B128" s="75"/>
      <c r="C128" s="12">
        <v>2019</v>
      </c>
      <c r="D128" s="70">
        <f>'pbv,der,roa'!H129</f>
        <v>1.8578136592848733</v>
      </c>
      <c r="E128" s="70">
        <f>'pbv,der,roa'!K129</f>
        <v>0.42400919340398491</v>
      </c>
      <c r="F128" s="70">
        <f>'pbv,der,roa'!N129</f>
        <v>13.18946111974201</v>
      </c>
      <c r="G128" s="70">
        <f>vaic!AC129</f>
        <v>10.591130029006999</v>
      </c>
      <c r="H128" s="40"/>
    </row>
    <row r="129" spans="1:8" x14ac:dyDescent="0.35">
      <c r="A129" s="79"/>
      <c r="B129" s="75"/>
      <c r="C129" s="12">
        <v>2020</v>
      </c>
      <c r="D129" s="70">
        <f>'pbv,der,roa'!H130</f>
        <v>1.1863413303238639</v>
      </c>
      <c r="E129" s="70">
        <f>'pbv,der,roa'!K130</f>
        <v>0.30848822357936612</v>
      </c>
      <c r="F129" s="70">
        <f>'pbv,der,roa'!N130</f>
        <v>9.887463744967496</v>
      </c>
      <c r="G129" s="70">
        <f>vaic!AC130</f>
        <v>10.06976104824278</v>
      </c>
      <c r="H129" s="40"/>
    </row>
    <row r="130" spans="1:8" x14ac:dyDescent="0.35">
      <c r="A130" s="79"/>
      <c r="B130" s="75"/>
      <c r="C130" s="12">
        <v>2021</v>
      </c>
      <c r="D130" s="70">
        <f>'pbv,der,roa'!H131</f>
        <v>0.7627455589083546</v>
      </c>
      <c r="E130" s="70">
        <f>'pbv,der,roa'!K131</f>
        <v>0.17551667660117587</v>
      </c>
      <c r="F130" s="70">
        <f>'pbv,der,roa'!N131</f>
        <v>12.596681239911273</v>
      </c>
      <c r="G130" s="70">
        <f>vaic!AC131</f>
        <v>13.039602681249608</v>
      </c>
    </row>
    <row r="131" spans="1:8" x14ac:dyDescent="0.35">
      <c r="A131" s="79"/>
      <c r="B131" s="75"/>
      <c r="C131" s="12">
        <v>2022</v>
      </c>
      <c r="D131" s="70">
        <f>'pbv,der,roa'!H132</f>
        <v>0.5593946631178065</v>
      </c>
      <c r="E131" s="70">
        <f>'pbv,der,roa'!K132</f>
        <v>0.12621687761254605</v>
      </c>
      <c r="F131" s="70">
        <f>'pbv,der,roa'!N132</f>
        <v>10.009000712216309</v>
      </c>
      <c r="G131" s="70">
        <f>vaic!AC132</f>
        <v>11.911150253265635</v>
      </c>
    </row>
    <row r="132" spans="1:8" x14ac:dyDescent="0.35">
      <c r="A132" s="79">
        <v>27</v>
      </c>
      <c r="B132" s="75" t="s">
        <v>71</v>
      </c>
      <c r="C132" s="12">
        <v>2018</v>
      </c>
      <c r="D132" s="70">
        <f>'pbv,der,roa'!H133</f>
        <v>0.46059776083703957</v>
      </c>
      <c r="E132" s="70">
        <f>'pbv,der,roa'!K133</f>
        <v>0.36195689360246325</v>
      </c>
      <c r="F132" s="70">
        <f>'pbv,der,roa'!N133</f>
        <v>30.997236875156997</v>
      </c>
      <c r="G132" s="70">
        <f>vaic!AC133</f>
        <v>6.4837902142241273</v>
      </c>
    </row>
    <row r="133" spans="1:8" x14ac:dyDescent="0.35">
      <c r="A133" s="79"/>
      <c r="B133" s="75"/>
      <c r="C133" s="12">
        <v>2019</v>
      </c>
      <c r="D133" s="70">
        <f>'pbv,der,roa'!H134</f>
        <v>0.40846003007707127</v>
      </c>
      <c r="E133" s="70">
        <f>'pbv,der,roa'!K134</f>
        <v>0.31626754748142033</v>
      </c>
      <c r="F133" s="70">
        <f>'pbv,der,roa'!N134</f>
        <v>4.8724383103304056</v>
      </c>
      <c r="G133" s="70">
        <f>vaic!AC134</f>
        <v>7.8194342217602353</v>
      </c>
    </row>
    <row r="134" spans="1:8" x14ac:dyDescent="0.35">
      <c r="A134" s="79"/>
      <c r="B134" s="75"/>
      <c r="C134" s="12">
        <v>2020</v>
      </c>
      <c r="D134" s="70">
        <f>'pbv,der,roa'!H135</f>
        <v>0.34862489853636935</v>
      </c>
      <c r="E134" s="70">
        <f>'pbv,der,roa'!K135</f>
        <v>0.45635673624288425</v>
      </c>
      <c r="F134" s="70">
        <f>'pbv,der,roa'!N135</f>
        <v>1.4549402823018458</v>
      </c>
      <c r="G134" s="70">
        <f>vaic!AC135</f>
        <v>5.5879136293721041</v>
      </c>
    </row>
    <row r="135" spans="1:8" x14ac:dyDescent="0.35">
      <c r="A135" s="79"/>
      <c r="B135" s="75"/>
      <c r="C135" s="12">
        <v>2021</v>
      </c>
      <c r="D135" s="70">
        <f>'pbv,der,roa'!H136</f>
        <v>0.81643919971560952</v>
      </c>
      <c r="E135" s="70">
        <f>'pbv,der,roa'!K136</f>
        <v>0.57692922192043461</v>
      </c>
      <c r="F135" s="70">
        <f>'pbv,der,roa'!N136</f>
        <v>4.1742654508611956</v>
      </c>
      <c r="G135" s="70">
        <f>vaic!AC136</f>
        <v>5.4899627455761957</v>
      </c>
    </row>
    <row r="136" spans="1:8" x14ac:dyDescent="0.35">
      <c r="A136" s="79"/>
      <c r="B136" s="75"/>
      <c r="C136" s="12">
        <v>2022</v>
      </c>
      <c r="D136" s="70">
        <f>'pbv,der,roa'!H137</f>
        <v>0.80790671878454823</v>
      </c>
      <c r="E136" s="70">
        <f>'pbv,der,roa'!K137</f>
        <v>0.43672215936641345</v>
      </c>
      <c r="F136" s="70">
        <f>'pbv,der,roa'!N137</f>
        <v>7.447406907413658</v>
      </c>
      <c r="G136" s="70">
        <f>vaic!AC137</f>
        <v>7.4922928532159485</v>
      </c>
    </row>
    <row r="137" spans="1:8" x14ac:dyDescent="0.35">
      <c r="A137" s="79">
        <v>28</v>
      </c>
      <c r="B137" s="75" t="s">
        <v>33</v>
      </c>
      <c r="C137" s="12">
        <v>2018</v>
      </c>
      <c r="D137" s="70">
        <f>'pbv,der,roa'!H138</f>
        <v>6.8574177996039589</v>
      </c>
      <c r="E137" s="70">
        <f>'pbv,der,roa'!K138</f>
        <v>1.0593052842338302</v>
      </c>
      <c r="F137" s="70">
        <f>'pbv,der,roa'!N138</f>
        <v>10.007183386898348</v>
      </c>
      <c r="G137" s="70">
        <f>vaic!AC138</f>
        <v>3.789428044506769</v>
      </c>
    </row>
    <row r="138" spans="1:8" x14ac:dyDescent="0.35">
      <c r="A138" s="79"/>
      <c r="B138" s="75"/>
      <c r="C138" s="12">
        <v>2019</v>
      </c>
      <c r="D138" s="70">
        <f>'pbv,der,roa'!H139</f>
        <v>4.6298598209938646</v>
      </c>
      <c r="E138" s="70">
        <f>'pbv,der,roa'!K139</f>
        <v>0.92303377596227854</v>
      </c>
      <c r="F138" s="70">
        <f>'pbv,der,roa'!N139</f>
        <v>10.712327365002446</v>
      </c>
      <c r="G138" s="70">
        <f>vaic!AC139</f>
        <v>4.027832582215856</v>
      </c>
    </row>
    <row r="139" spans="1:8" x14ac:dyDescent="0.35">
      <c r="A139" s="79"/>
      <c r="B139" s="75"/>
      <c r="C139" s="12">
        <v>2020</v>
      </c>
      <c r="D139" s="70">
        <f>'pbv,der,roa'!H140</f>
        <v>5.3757040568939196</v>
      </c>
      <c r="E139" s="70">
        <f>'pbv,der,roa'!K140</f>
        <v>0.7546516567318472</v>
      </c>
      <c r="F139" s="70">
        <f>'pbv,der,roa'!N140</f>
        <v>10.608865673398272</v>
      </c>
      <c r="G139" s="70">
        <f>vaic!AC140</f>
        <v>3.5865104399807555</v>
      </c>
    </row>
    <row r="140" spans="1:8" x14ac:dyDescent="0.35">
      <c r="A140" s="79"/>
      <c r="B140" s="75"/>
      <c r="C140" s="12">
        <v>2021</v>
      </c>
      <c r="D140" s="70">
        <f>'pbv,der,roa'!H141</f>
        <v>4.0151076558681922</v>
      </c>
      <c r="E140" s="70">
        <f>'pbv,der,roa'!K141</f>
        <v>0.75330974008785712</v>
      </c>
      <c r="F140" s="70">
        <f>'pbv,der,roa'!N141</f>
        <v>6.0802979545481595</v>
      </c>
      <c r="G140" s="70">
        <f>vaic!AC141</f>
        <v>2.7350894165188953</v>
      </c>
    </row>
    <row r="141" spans="1:8" x14ac:dyDescent="0.35">
      <c r="A141" s="79"/>
      <c r="B141" s="76"/>
      <c r="C141" s="12">
        <v>2022</v>
      </c>
      <c r="D141" s="70">
        <f>'pbv,der,roa'!H142</f>
        <v>4.3551290680008021</v>
      </c>
      <c r="E141" s="70">
        <f>'pbv,der,roa'!K142</f>
        <v>0.73562069639613481</v>
      </c>
      <c r="F141" s="70">
        <f>'pbv,der,roa'!N142</f>
        <v>8.8438244142979414</v>
      </c>
      <c r="G141" s="70">
        <f>vaic!AC142</f>
        <v>3.1614929077385758</v>
      </c>
    </row>
    <row r="142" spans="1:8" x14ac:dyDescent="0.35">
      <c r="A142" s="79">
        <v>29</v>
      </c>
      <c r="B142" s="75" t="s">
        <v>35</v>
      </c>
      <c r="C142" s="12">
        <v>2018</v>
      </c>
      <c r="D142" s="72">
        <f>'pbv,der,roa'!H143</f>
        <v>2.5450074273568735</v>
      </c>
      <c r="E142" s="73">
        <f>'pbv,der,roa'!K143</f>
        <v>0.50631102529036687</v>
      </c>
      <c r="F142" s="74">
        <f>'pbv,der,roa'!N143</f>
        <v>2.8942065626536189</v>
      </c>
      <c r="G142" s="70">
        <f>vaic!AC143</f>
        <v>1.6681201093094964</v>
      </c>
    </row>
    <row r="143" spans="1:8" x14ac:dyDescent="0.35">
      <c r="A143" s="79"/>
      <c r="B143" s="75"/>
      <c r="C143" s="12">
        <v>2019</v>
      </c>
      <c r="D143" s="72">
        <f>'pbv,der,roa'!H144</f>
        <v>2.6002054815389588</v>
      </c>
      <c r="E143" s="73">
        <f>'pbv,der,roa'!K144</f>
        <v>0.51389798443388301</v>
      </c>
      <c r="F143" s="74">
        <f>'pbv,der,roa'!N144</f>
        <v>5.0516565019222552</v>
      </c>
      <c r="G143" s="70">
        <f>vaic!AC144</f>
        <v>2.2331026601332167</v>
      </c>
    </row>
    <row r="144" spans="1:8" x14ac:dyDescent="0.35">
      <c r="A144" s="79"/>
      <c r="B144" s="75"/>
      <c r="C144" s="12">
        <v>2020</v>
      </c>
      <c r="D144" s="72">
        <f>'pbv,der,roa'!H145</f>
        <v>2.6064513282775716</v>
      </c>
      <c r="E144" s="73">
        <f>'pbv,der,roa'!K145</f>
        <v>0.37933569524597271</v>
      </c>
      <c r="F144" s="74">
        <f>'pbv,der,roa'!N145</f>
        <v>3.7872929577268644</v>
      </c>
      <c r="G144" s="70">
        <f>vaic!AC145</f>
        <v>1.767874007281117</v>
      </c>
    </row>
    <row r="145" spans="1:8" x14ac:dyDescent="0.35">
      <c r="A145" s="79"/>
      <c r="B145" s="75"/>
      <c r="C145" s="12">
        <v>2021</v>
      </c>
      <c r="D145" s="72">
        <f>'pbv,der,roa'!H146</f>
        <v>2.9072649922874914</v>
      </c>
      <c r="E145" s="73">
        <f>'pbv,der,roa'!K146</f>
        <v>0.46367135174533519</v>
      </c>
      <c r="F145" s="74">
        <f>'pbv,der,roa'!N146</f>
        <v>6.7129726188499159</v>
      </c>
      <c r="G145" s="70">
        <f>vaic!AC146</f>
        <v>2.192683177697091</v>
      </c>
    </row>
    <row r="146" spans="1:8" x14ac:dyDescent="0.35">
      <c r="A146" s="79"/>
      <c r="B146" s="75"/>
      <c r="C146" s="12">
        <v>2022</v>
      </c>
      <c r="D146" s="72">
        <f>'pbv,der,roa'!H147</f>
        <v>3.0457599631257013</v>
      </c>
      <c r="E146" s="73">
        <f>'pbv,der,roa'!K147</f>
        <v>0.54049883897841289</v>
      </c>
      <c r="F146" s="74">
        <f>'pbv,der,roa'!N147</f>
        <v>10.465231583198674</v>
      </c>
      <c r="G146" s="70">
        <f>vaic!AC147</f>
        <v>2.7086689678415223</v>
      </c>
    </row>
    <row r="147" spans="1:8" x14ac:dyDescent="0.35">
      <c r="A147" s="79">
        <v>30</v>
      </c>
      <c r="B147" s="75" t="s">
        <v>73</v>
      </c>
      <c r="C147" s="12">
        <v>2018</v>
      </c>
      <c r="D147" s="72">
        <f>'pbv,der,roa'!H148</f>
        <v>5.0157224559504696</v>
      </c>
      <c r="E147" s="72">
        <f>'pbv,der,roa'!K148</f>
        <v>0.20886769089658336</v>
      </c>
      <c r="F147" s="72">
        <f>'pbv,der,roa'!N148</f>
        <v>12.128139332669685</v>
      </c>
      <c r="G147" s="70">
        <f>vaic!AC148</f>
        <v>9.7621105329988307</v>
      </c>
    </row>
    <row r="148" spans="1:8" x14ac:dyDescent="0.35">
      <c r="A148" s="79"/>
      <c r="B148" s="77"/>
      <c r="C148" s="12">
        <v>2019</v>
      </c>
      <c r="D148" s="72">
        <f>'pbv,der,roa'!H149</f>
        <v>3.7832006813170596</v>
      </c>
      <c r="E148" s="72">
        <f>'pbv,der,roa'!K149</f>
        <v>0.22376056509959752</v>
      </c>
      <c r="F148" s="72">
        <f>'pbv,der,roa'!N149</f>
        <v>25.484016633118543</v>
      </c>
      <c r="G148" s="70">
        <f>vaic!AC149</f>
        <v>9.7372392200637705</v>
      </c>
    </row>
    <row r="149" spans="1:8" x14ac:dyDescent="0.35">
      <c r="A149" s="79"/>
      <c r="B149" s="75"/>
      <c r="C149" s="12">
        <v>2020</v>
      </c>
      <c r="D149" s="72">
        <f>'pbv,der,roa'!H150</f>
        <v>7.4347206309439793</v>
      </c>
      <c r="E149" s="72">
        <f>'pbv,der,roa'!K150</f>
        <v>0.73662356060042244</v>
      </c>
      <c r="F149" s="72">
        <f>'pbv,der,roa'!N150</f>
        <v>16.996748448122968</v>
      </c>
      <c r="G149" s="70">
        <f>vaic!AC150</f>
        <v>9.0387336999947578</v>
      </c>
    </row>
    <row r="150" spans="1:8" x14ac:dyDescent="0.35">
      <c r="A150" s="79"/>
      <c r="B150" s="75"/>
      <c r="C150" s="12">
        <v>2021</v>
      </c>
      <c r="D150" s="72">
        <f>'pbv,der,roa'!H151</f>
        <v>2.7617085200343645</v>
      </c>
      <c r="E150" s="72">
        <f>'pbv,der,roa'!K151</f>
        <v>0.32866919173642772</v>
      </c>
      <c r="F150" s="72">
        <f>'pbv,der,roa'!N151</f>
        <v>13.496727674752659</v>
      </c>
      <c r="G150" s="70">
        <f>vaic!AC151</f>
        <v>8.8164772305765791</v>
      </c>
    </row>
    <row r="151" spans="1:8" x14ac:dyDescent="0.35">
      <c r="A151" s="79"/>
      <c r="B151" s="75"/>
      <c r="C151" s="12">
        <v>2022</v>
      </c>
      <c r="D151" s="72">
        <f>'pbv,der,roa'!H152</f>
        <v>1.4950362634551571</v>
      </c>
      <c r="E151" s="72">
        <f>'pbv,der,roa'!K152</f>
        <v>0.25832156430482356</v>
      </c>
      <c r="F151" s="72">
        <f>'pbv,der,roa'!N152</f>
        <v>6.2037941071803342</v>
      </c>
      <c r="G151" s="70">
        <f>vaic!AC152</f>
        <v>8.2947978551741119</v>
      </c>
    </row>
    <row r="152" spans="1:8" x14ac:dyDescent="0.35">
      <c r="A152" s="79">
        <v>31</v>
      </c>
      <c r="B152" s="75" t="s">
        <v>75</v>
      </c>
      <c r="C152" s="12">
        <v>2018</v>
      </c>
      <c r="D152" s="72">
        <f>'pbv,der,roa'!H153</f>
        <v>0.52143829596567115</v>
      </c>
      <c r="E152" s="72">
        <f>'pbv,der,roa'!K153</f>
        <v>4.1393790821514127</v>
      </c>
      <c r="F152" s="72">
        <f>'pbv,der,roa'!N153</f>
        <v>1.6299896637664297</v>
      </c>
      <c r="G152" s="70">
        <f>vaic!AC153</f>
        <v>2.9494262161641589</v>
      </c>
      <c r="H152" s="35"/>
    </row>
    <row r="153" spans="1:8" x14ac:dyDescent="0.35">
      <c r="A153" s="79"/>
      <c r="B153" s="75"/>
      <c r="C153" s="12">
        <v>2019</v>
      </c>
      <c r="D153" s="72">
        <f>'pbv,der,roa'!H154</f>
        <v>0.51406315038354045</v>
      </c>
      <c r="E153" s="72">
        <f>'pbv,der,roa'!K154</f>
        <v>4.2278901451762243</v>
      </c>
      <c r="F153" s="72">
        <f>'pbv,der,roa'!N154</f>
        <v>0.6402111071752391</v>
      </c>
      <c r="G153" s="70">
        <f>vaic!AC154</f>
        <v>2.8733607460241579</v>
      </c>
      <c r="H153" s="35"/>
    </row>
    <row r="154" spans="1:8" x14ac:dyDescent="0.35">
      <c r="A154" s="79"/>
      <c r="B154" s="75"/>
      <c r="C154" s="12">
        <v>2020</v>
      </c>
      <c r="D154" s="72">
        <f>'pbv,der,roa'!H155</f>
        <v>0.57809036806925085</v>
      </c>
      <c r="E154" s="72">
        <f>'pbv,der,roa'!K155</f>
        <v>4.0822265659086545</v>
      </c>
      <c r="F154" s="72">
        <f>'pbv,der,roa'!N155</f>
        <v>0.24072264870461341</v>
      </c>
      <c r="G154" s="70">
        <f>vaic!AC155</f>
        <v>2.740964766791401</v>
      </c>
      <c r="H154" s="35"/>
    </row>
    <row r="155" spans="1:8" x14ac:dyDescent="0.35">
      <c r="A155" s="79"/>
      <c r="B155" s="75"/>
      <c r="C155" s="12">
        <v>2021</v>
      </c>
      <c r="D155" s="72">
        <f>'pbv,der,roa'!H156</f>
        <v>0.73113651420590009</v>
      </c>
      <c r="E155" s="72">
        <f>'pbv,der,roa'!K156</f>
        <v>4.0906831407002304</v>
      </c>
      <c r="F155" s="72">
        <f>'pbv,der,roa'!N156</f>
        <v>0.79336132879526122</v>
      </c>
      <c r="G155" s="70">
        <f>vaic!AC156</f>
        <v>2.7313331026214733</v>
      </c>
      <c r="H155" s="35"/>
    </row>
    <row r="156" spans="1:8" x14ac:dyDescent="0.35">
      <c r="A156" s="79"/>
      <c r="B156" s="75"/>
      <c r="C156" s="12">
        <v>2022</v>
      </c>
      <c r="D156" s="72">
        <f>'pbv,der,roa'!H157</f>
        <v>1.6336487582557646</v>
      </c>
      <c r="E156" s="72">
        <f>'pbv,der,roa'!K157</f>
        <v>4.4130972152485421</v>
      </c>
      <c r="F156" s="72">
        <f>'pbv,der,roa'!N157</f>
        <v>1.7455521029179348</v>
      </c>
      <c r="G156" s="70">
        <f>vaic!AC157</f>
        <v>2.9932930379443978</v>
      </c>
      <c r="H156" s="35"/>
    </row>
    <row r="157" spans="1:8" x14ac:dyDescent="0.35">
      <c r="A157" s="79">
        <v>32</v>
      </c>
      <c r="B157" s="75" t="s">
        <v>78</v>
      </c>
      <c r="C157" s="12">
        <v>2018</v>
      </c>
      <c r="D157" s="72">
        <f>'pbv,der,roa'!H158</f>
        <v>0.43920981908842444</v>
      </c>
      <c r="E157" s="72">
        <f>'pbv,der,roa'!K158</f>
        <v>0.30271727782048546</v>
      </c>
      <c r="F157" s="72">
        <f>'pbv,der,roa'!N158</f>
        <v>22.617068452375641</v>
      </c>
      <c r="G157" s="72">
        <f>vaic!AC158</f>
        <v>3.4177107134287819</v>
      </c>
      <c r="H157" s="28"/>
    </row>
    <row r="158" spans="1:8" x14ac:dyDescent="0.35">
      <c r="A158" s="79"/>
      <c r="B158" s="75"/>
      <c r="C158" s="12">
        <v>2019</v>
      </c>
      <c r="D158" s="72">
        <f>'pbv,der,roa'!H159</f>
        <v>3.5132522072814063</v>
      </c>
      <c r="E158" s="72">
        <f>'pbv,der,roa'!K159</f>
        <v>0.27215214492223117</v>
      </c>
      <c r="F158" s="72">
        <f>'pbv,der,roa'!N159</f>
        <v>20.556160465738284</v>
      </c>
      <c r="G158" s="72">
        <f>vaic!AC159</f>
        <v>3.2195448102769699</v>
      </c>
      <c r="H158" s="28"/>
    </row>
    <row r="159" spans="1:8" x14ac:dyDescent="0.35">
      <c r="A159" s="79"/>
      <c r="B159" s="75"/>
      <c r="C159" s="12">
        <v>2020</v>
      </c>
      <c r="D159" s="72">
        <f>'pbv,der,roa'!H160</f>
        <v>3.011416035582271</v>
      </c>
      <c r="E159" s="72">
        <f>'pbv,der,roa'!K160</f>
        <v>0.27450000188785395</v>
      </c>
      <c r="F159" s="72">
        <f>'pbv,der,roa'!N160</f>
        <v>15.97131824788196</v>
      </c>
      <c r="G159" s="72">
        <f>vaic!AC160</f>
        <v>3.0499253966354027</v>
      </c>
      <c r="H159" s="28"/>
    </row>
    <row r="160" spans="1:8" x14ac:dyDescent="0.35">
      <c r="A160" s="79"/>
      <c r="B160" s="75"/>
      <c r="C160" s="12">
        <v>2021</v>
      </c>
      <c r="D160" s="72">
        <f>'pbv,der,roa'!H161</f>
        <v>2.6898302768240367</v>
      </c>
      <c r="E160" s="72">
        <f>'pbv,der,roa'!K161</f>
        <v>0.32876018371820898</v>
      </c>
      <c r="F160" s="72">
        <f>'pbv,der,roa'!N161</f>
        <v>18.823700612738321</v>
      </c>
      <c r="G160" s="72">
        <f>vaic!AC161</f>
        <v>3.3397349904444327</v>
      </c>
      <c r="H160" s="28"/>
    </row>
    <row r="161" spans="1:8" x14ac:dyDescent="0.35">
      <c r="A161" s="79"/>
      <c r="B161" s="75"/>
      <c r="C161" s="12">
        <v>2022</v>
      </c>
      <c r="D161" s="72">
        <f>'pbv,der,roa'!H162</f>
        <v>2.6632966480588314</v>
      </c>
      <c r="E161" s="72">
        <f>'pbv,der,roa'!K162</f>
        <v>0.31953443052070601</v>
      </c>
      <c r="F161" s="72">
        <f>'pbv,der,roa'!N162</f>
        <v>21.370648352569212</v>
      </c>
      <c r="G161" s="72">
        <f>vaic!AC162</f>
        <v>3.5850881437013618</v>
      </c>
      <c r="H161" s="28"/>
    </row>
    <row r="162" spans="1:8" x14ac:dyDescent="0.35">
      <c r="A162" s="79">
        <v>33</v>
      </c>
      <c r="B162" s="75" t="s">
        <v>80</v>
      </c>
      <c r="C162" s="12">
        <v>2018</v>
      </c>
      <c r="D162" s="72">
        <f>'pbv,der,roa'!H163</f>
        <v>2.9259563714090255</v>
      </c>
      <c r="E162" s="72">
        <f>'pbv,der,roa'!K163</f>
        <v>1.776015265132594</v>
      </c>
      <c r="F162" s="72">
        <f>'pbv,der,roa'!N163</f>
        <v>0.76814895878259792</v>
      </c>
      <c r="G162" s="72">
        <f>vaic!AC163</f>
        <v>3.4367077327260662</v>
      </c>
      <c r="H162" s="28"/>
    </row>
    <row r="163" spans="1:8" x14ac:dyDescent="0.35">
      <c r="A163" s="79"/>
      <c r="B163" s="75"/>
      <c r="C163" s="12">
        <v>2019</v>
      </c>
      <c r="D163" s="72">
        <f>'pbv,der,roa'!H164</f>
        <v>1.9782455252469031</v>
      </c>
      <c r="E163" s="72">
        <f>'pbv,der,roa'!K164</f>
        <v>1.9113945684317544</v>
      </c>
      <c r="F163" s="72">
        <f>'pbv,der,roa'!N164</f>
        <v>0.10199873577414374</v>
      </c>
      <c r="G163" s="72">
        <f>vaic!AC164</f>
        <v>2.1453706838189728</v>
      </c>
      <c r="H163" s="28"/>
    </row>
    <row r="164" spans="1:8" x14ac:dyDescent="0.35">
      <c r="A164" s="79"/>
      <c r="B164" s="75"/>
      <c r="C164" s="12">
        <v>2020</v>
      </c>
      <c r="D164" s="72">
        <f>'pbv,der,roa'!H165</f>
        <v>2.4444204638313827</v>
      </c>
      <c r="E164" s="72">
        <f>'pbv,der,roa'!K165</f>
        <v>1.6229706986413088</v>
      </c>
      <c r="F164" s="72">
        <f>'pbv,der,roa'!N165</f>
        <v>4.5464787089282543</v>
      </c>
      <c r="G164" s="72">
        <f>vaic!AC165</f>
        <v>3.4852686859847259</v>
      </c>
      <c r="H164" s="28"/>
    </row>
    <row r="165" spans="1:8" x14ac:dyDescent="0.35">
      <c r="A165" s="79"/>
      <c r="B165" s="75"/>
      <c r="C165" s="12">
        <v>2021</v>
      </c>
      <c r="D165" s="72">
        <f>'pbv,der,roa'!H166</f>
        <v>1.5049714799666736</v>
      </c>
      <c r="E165" s="72">
        <f>'pbv,der,roa'!K166</f>
        <v>1.2678006494519782</v>
      </c>
      <c r="F165" s="72">
        <f>'pbv,der,roa'!N166</f>
        <v>11.023852852848155</v>
      </c>
      <c r="G165" s="72">
        <f>vaic!AC166</f>
        <v>3.8841437664424197</v>
      </c>
      <c r="H165" s="28"/>
    </row>
    <row r="166" spans="1:8" x14ac:dyDescent="0.35">
      <c r="A166" s="79"/>
      <c r="B166" s="75"/>
      <c r="C166" s="12">
        <v>2022</v>
      </c>
      <c r="D166" s="72">
        <f>'pbv,der,roa'!H167</f>
        <v>2.1728457050364578</v>
      </c>
      <c r="E166" s="72">
        <f>'pbv,der,roa'!K167</f>
        <v>1.1678727019330188</v>
      </c>
      <c r="F166" s="72">
        <f>'pbv,der,roa'!N167</f>
        <v>13.49316566528273</v>
      </c>
      <c r="G166" s="72">
        <f>vaic!AC167</f>
        <v>4.2239277871024994</v>
      </c>
      <c r="H166" s="28"/>
    </row>
    <row r="167" spans="1:8" x14ac:dyDescent="0.35">
      <c r="A167" s="79">
        <v>34</v>
      </c>
      <c r="B167" s="75" t="s">
        <v>93</v>
      </c>
      <c r="C167" s="12">
        <v>2018</v>
      </c>
      <c r="D167" s="72">
        <f>'pbv,der,roa'!H168</f>
        <v>0.96598798528874386</v>
      </c>
      <c r="E167" s="72">
        <f>'pbv,der,roa'!K168</f>
        <v>2.4158084595419029</v>
      </c>
      <c r="F167" s="72">
        <f>'pbv,der,roa'!N168</f>
        <v>4.6779922246846306</v>
      </c>
      <c r="G167" s="72">
        <f>vaic!AC168</f>
        <v>11.418982277920882</v>
      </c>
      <c r="H167" s="28"/>
    </row>
    <row r="168" spans="1:8" x14ac:dyDescent="0.35">
      <c r="A168" s="79"/>
      <c r="B168" s="75"/>
      <c r="C168" s="12">
        <v>2019</v>
      </c>
      <c r="D168" s="72">
        <f>'pbv,der,roa'!H169</f>
        <v>0.99113626154407553</v>
      </c>
      <c r="E168" s="72">
        <f>'pbv,der,roa'!K169</f>
        <v>2.2376000480334981</v>
      </c>
      <c r="F168" s="72">
        <f>'pbv,der,roa'!N169</f>
        <v>3.8071409651890287</v>
      </c>
      <c r="G168" s="72">
        <f>vaic!AC169</f>
        <v>8.4245862694236777</v>
      </c>
      <c r="H168" s="28"/>
    </row>
    <row r="169" spans="1:8" x14ac:dyDescent="0.35">
      <c r="A169" s="79"/>
      <c r="B169" s="75"/>
      <c r="C169" s="12">
        <v>2020</v>
      </c>
      <c r="D169" s="72">
        <f>'pbv,der,roa'!H170</f>
        <v>0.83795554076462386</v>
      </c>
      <c r="E169" s="72">
        <f>'pbv,der,roa'!K170</f>
        <v>2.2996719566584751</v>
      </c>
      <c r="F169" s="72">
        <f>'pbv,der,roa'!N170</f>
        <v>3.5032666122630132</v>
      </c>
      <c r="G169" s="72">
        <f>vaic!AC170</f>
        <v>8.7502556097906368</v>
      </c>
      <c r="H169" s="28"/>
    </row>
    <row r="170" spans="1:8" x14ac:dyDescent="0.35">
      <c r="A170" s="79"/>
      <c r="B170" s="75"/>
      <c r="C170" s="12">
        <v>2021</v>
      </c>
      <c r="D170" s="72">
        <f>'pbv,der,roa'!H171</f>
        <v>0.65414927413153989</v>
      </c>
      <c r="E170" s="72">
        <f>'pbv,der,roa'!K171</f>
        <v>2.2475149999522515</v>
      </c>
      <c r="F170" s="72">
        <f>'pbv,der,roa'!N171</f>
        <v>3.756001524756881</v>
      </c>
      <c r="G170" s="72">
        <f>vaic!AC171</f>
        <v>9.1593909086664915</v>
      </c>
      <c r="H170" s="28"/>
    </row>
    <row r="171" spans="1:8" x14ac:dyDescent="0.35">
      <c r="A171" s="79"/>
      <c r="B171" s="75"/>
      <c r="C171" s="12">
        <v>2022</v>
      </c>
      <c r="D171" s="72">
        <f>'pbv,der,roa'!H172</f>
        <v>0.54341797464855557</v>
      </c>
      <c r="E171" s="72">
        <f>'pbv,der,roa'!K172</f>
        <v>2.4649931486538663</v>
      </c>
      <c r="F171" s="72">
        <f>'pbv,der,roa'!N172</f>
        <v>3.3853681334398709</v>
      </c>
      <c r="G171" s="72">
        <f>vaic!AC172</f>
        <v>8.8056910149704759</v>
      </c>
      <c r="H171" s="28"/>
    </row>
    <row r="172" spans="1:8" x14ac:dyDescent="0.35">
      <c r="A172" s="79">
        <v>35</v>
      </c>
      <c r="B172" s="75" t="s">
        <v>37</v>
      </c>
      <c r="C172" s="12">
        <v>2018</v>
      </c>
      <c r="D172" s="72">
        <f>'pbv,der,roa'!H173</f>
        <v>3.2664725706372999</v>
      </c>
      <c r="E172" s="72">
        <f>'pbv,der,roa'!K173</f>
        <v>0.16354391537848725</v>
      </c>
      <c r="F172" s="72">
        <f>'pbv,der,roa'!N173</f>
        <v>12.628208970294667</v>
      </c>
      <c r="G172" s="72">
        <f>vaic!AC173</f>
        <v>5.8749282478522362</v>
      </c>
      <c r="H172" s="28"/>
    </row>
    <row r="173" spans="1:8" x14ac:dyDescent="0.35">
      <c r="A173" s="79"/>
      <c r="B173" s="75"/>
      <c r="C173" s="12">
        <v>2019</v>
      </c>
      <c r="D173" s="72">
        <f>'pbv,der,roa'!H174</f>
        <v>3.4322634757518782</v>
      </c>
      <c r="E173" s="72">
        <f>'pbv,der,roa'!K174</f>
        <v>0.16856933136391519</v>
      </c>
      <c r="F173" s="72">
        <f>'pbv,der,roa'!N174</f>
        <v>15.674922091839777</v>
      </c>
      <c r="G173" s="72">
        <f>vaic!AC174</f>
        <v>6.9673609689307758</v>
      </c>
      <c r="H173" s="28"/>
    </row>
    <row r="174" spans="1:8" x14ac:dyDescent="0.35">
      <c r="A174" s="79"/>
      <c r="B174" s="75"/>
      <c r="C174" s="12">
        <v>2020</v>
      </c>
      <c r="D174" s="72">
        <f>'pbv,der,roa'!H175</f>
        <v>3.4792963979407485</v>
      </c>
      <c r="E174" s="72">
        <f>'pbv,der,roa'!K175</f>
        <v>0.83073975001134526</v>
      </c>
      <c r="F174" s="72">
        <f>'pbv,der,roa'!N175</f>
        <v>12.675934383323229</v>
      </c>
      <c r="G174" s="72">
        <f>vaic!AC175</f>
        <v>6.5544259986788287</v>
      </c>
      <c r="H174" s="28"/>
    </row>
    <row r="175" spans="1:8" x14ac:dyDescent="0.35">
      <c r="A175" s="79"/>
      <c r="B175" s="75"/>
      <c r="C175" s="12">
        <v>2021</v>
      </c>
      <c r="D175" s="72">
        <f>'pbv,der,roa'!H176</f>
        <v>3.1772547158244073</v>
      </c>
      <c r="E175" s="72">
        <f>'pbv,der,roa'!K176</f>
        <v>0.44154814420666211</v>
      </c>
      <c r="F175" s="72">
        <f>'pbv,der,roa'!N176</f>
        <v>17.237988695878521</v>
      </c>
      <c r="G175" s="72">
        <f>vaic!AC176</f>
        <v>7.9820546930662282</v>
      </c>
      <c r="H175" s="28"/>
    </row>
    <row r="176" spans="1:8" x14ac:dyDescent="0.35">
      <c r="A176" s="79"/>
      <c r="B176" s="75"/>
      <c r="C176" s="12">
        <v>2022</v>
      </c>
      <c r="D176" s="72">
        <f>'pbv,der,roa'!H177</f>
        <v>2.6340638767824913</v>
      </c>
      <c r="E176" s="72">
        <f>'pbv,der,roa'!K177</f>
        <v>0.26683524886053311</v>
      </c>
      <c r="F176" s="72">
        <f>'pbv,der,roa'!N177</f>
        <v>13.088895290708514</v>
      </c>
      <c r="G176" s="72">
        <f>vaic!AC177</f>
        <v>7.0133987477323148</v>
      </c>
      <c r="H176" s="28"/>
    </row>
    <row r="177" spans="1:8" x14ac:dyDescent="0.35">
      <c r="A177" s="79">
        <v>36</v>
      </c>
      <c r="B177" s="75" t="s">
        <v>39</v>
      </c>
      <c r="C177" s="12">
        <v>2018</v>
      </c>
      <c r="D177" s="72">
        <f>'pbv,der,roa'!H178</f>
        <v>45.71073112599106</v>
      </c>
      <c r="E177" s="72">
        <f>'pbv,der,roa'!K178</f>
        <v>1.576224249429246</v>
      </c>
      <c r="F177" s="72">
        <f>'pbv,der,roa'!N178</f>
        <v>46.660139312819723</v>
      </c>
      <c r="G177" s="72">
        <f>vaic!AC178</f>
        <v>13.625085901466663</v>
      </c>
      <c r="H177" s="28"/>
    </row>
    <row r="178" spans="1:8" x14ac:dyDescent="0.35">
      <c r="A178" s="79"/>
      <c r="B178" s="75"/>
      <c r="C178" s="12">
        <v>2019</v>
      </c>
      <c r="D178" s="72">
        <f>'pbv,der,roa'!H179</f>
        <v>60.6717858209851</v>
      </c>
      <c r="E178" s="72">
        <f>'pbv,der,roa'!K179</f>
        <v>2.9094870331712568</v>
      </c>
      <c r="F178" s="72">
        <f>'pbv,der,roa'!N179</f>
        <v>35.801753961416068</v>
      </c>
      <c r="G178" s="72">
        <f>vaic!AC179</f>
        <v>15.311981528852471</v>
      </c>
      <c r="H178" s="28"/>
    </row>
    <row r="179" spans="1:8" x14ac:dyDescent="0.35">
      <c r="A179" s="79"/>
      <c r="B179" s="75"/>
      <c r="C179" s="12">
        <v>2020</v>
      </c>
      <c r="D179" s="72">
        <f>'pbv,der,roa'!H180</f>
        <v>11.35837960630036</v>
      </c>
      <c r="E179" s="72">
        <f>'pbv,der,roa'!K180</f>
        <v>3.1590239982111927</v>
      </c>
      <c r="F179" s="72">
        <f>'pbv,der,roa'!N180</f>
        <v>34.885144277238567</v>
      </c>
      <c r="G179" s="72">
        <f>vaic!AC180</f>
        <v>15.003465799184704</v>
      </c>
      <c r="H179" s="28"/>
    </row>
    <row r="180" spans="1:8" x14ac:dyDescent="0.35">
      <c r="A180" s="79"/>
      <c r="B180" s="75"/>
      <c r="C180" s="12">
        <v>2021</v>
      </c>
      <c r="D180" s="72">
        <f>'pbv,der,roa'!H181</f>
        <v>7.2569654886099428</v>
      </c>
      <c r="E180" s="72">
        <f>'pbv,der,roa'!K181</f>
        <v>3.412715801770267</v>
      </c>
      <c r="F180" s="72">
        <f>'pbv,der,roa'!N181</f>
        <v>30.197122673103522</v>
      </c>
      <c r="G180" s="72">
        <f>vaic!AC181</f>
        <v>14.284392729276185</v>
      </c>
      <c r="H180" s="28"/>
    </row>
    <row r="181" spans="1:8" x14ac:dyDescent="0.35">
      <c r="A181" s="79"/>
      <c r="B181" s="75"/>
      <c r="C181" s="12">
        <v>2022</v>
      </c>
      <c r="D181" s="72">
        <f>'pbv,der,roa'!H182</f>
        <v>8.9714043834070161</v>
      </c>
      <c r="E181" s="72">
        <f>'pbv,der,roa'!K182</f>
        <v>3.5826722131382129</v>
      </c>
      <c r="F181" s="72">
        <f>'pbv,der,roa'!N182</f>
        <v>29.286644902417358</v>
      </c>
      <c r="G181" s="72">
        <f>vaic!AC182</f>
        <v>14.678594135850037</v>
      </c>
      <c r="H181" s="28"/>
    </row>
    <row r="182" spans="1:8" x14ac:dyDescent="0.35">
      <c r="A182" s="79">
        <v>37</v>
      </c>
      <c r="B182" s="75" t="s">
        <v>41</v>
      </c>
      <c r="C182" s="12">
        <v>2018</v>
      </c>
      <c r="D182" s="72">
        <f>'pbv,der,roa'!H183</f>
        <v>0.29453975359343348</v>
      </c>
      <c r="E182" s="72">
        <f>'pbv,der,roa'!K183</f>
        <v>0.24903297534404542</v>
      </c>
      <c r="F182" s="72">
        <f>'pbv,der,roa'!N183</f>
        <v>4.0732648493262014</v>
      </c>
      <c r="G182" s="72">
        <f>vaic!AC183</f>
        <v>1.7126860297205129</v>
      </c>
      <c r="H182" s="28"/>
    </row>
    <row r="183" spans="1:8" x14ac:dyDescent="0.35">
      <c r="A183" s="79"/>
      <c r="B183" s="75"/>
      <c r="C183" s="12">
        <v>2019</v>
      </c>
      <c r="D183" s="72">
        <f>'pbv,der,roa'!H184</f>
        <v>0.34145261137951194</v>
      </c>
      <c r="E183" s="72">
        <f>'pbv,der,roa'!K184</f>
        <v>0.25779966724316578</v>
      </c>
      <c r="F183" s="72">
        <f>'pbv,der,roa'!N184</f>
        <v>2.1029347493010433</v>
      </c>
      <c r="G183" s="72">
        <f>vaic!AC184</f>
        <v>1.4818021108872688</v>
      </c>
      <c r="H183" s="28"/>
    </row>
    <row r="184" spans="1:8" x14ac:dyDescent="0.35">
      <c r="A184" s="79"/>
      <c r="B184" s="75"/>
      <c r="C184" s="12">
        <v>2020</v>
      </c>
      <c r="D184" s="72">
        <f>'pbv,der,roa'!H185</f>
        <v>0.9562171181157576</v>
      </c>
      <c r="E184" s="72">
        <f>'pbv,der,roa'!K185</f>
        <v>0.36141965717540037</v>
      </c>
      <c r="F184" s="72">
        <f>'pbv,der,roa'!N185</f>
        <v>10.68521273490266</v>
      </c>
      <c r="G184" s="72">
        <f>vaic!AC185</f>
        <v>2.7742615414839351</v>
      </c>
      <c r="H184" s="28"/>
    </row>
    <row r="185" spans="1:8" x14ac:dyDescent="0.35">
      <c r="A185" s="79"/>
      <c r="B185" s="75"/>
      <c r="C185" s="12">
        <v>2021</v>
      </c>
      <c r="D185" s="72">
        <f>'pbv,der,roa'!H186</f>
        <v>0.68170212886634096</v>
      </c>
      <c r="E185" s="72">
        <f>'pbv,der,roa'!K186</f>
        <v>0.43445920858015058</v>
      </c>
      <c r="F185" s="72">
        <f>'pbv,der,roa'!N186</f>
        <v>9.3527834817121107</v>
      </c>
      <c r="G185" s="72">
        <f>vaic!AC186</f>
        <v>2.7973592034840697</v>
      </c>
      <c r="H185" s="28"/>
    </row>
    <row r="186" spans="1:8" x14ac:dyDescent="0.35">
      <c r="A186" s="79"/>
      <c r="B186" s="75"/>
      <c r="C186" s="12">
        <v>2022</v>
      </c>
      <c r="D186" s="72">
        <f>'pbv,der,roa'!H187</f>
        <v>0.88140197529728559</v>
      </c>
      <c r="E186" s="72">
        <f>'pbv,der,roa'!K187</f>
        <v>0.4449690836121456</v>
      </c>
      <c r="F186" s="72">
        <f>'pbv,der,roa'!N187</f>
        <v>11.510735787575186</v>
      </c>
      <c r="G186" s="72">
        <f>vaic!AC187</f>
        <v>3.4836978235559766</v>
      </c>
      <c r="H186" s="28"/>
    </row>
    <row r="187" spans="1:8" x14ac:dyDescent="0.35">
      <c r="A187" s="79">
        <v>38</v>
      </c>
      <c r="B187" s="75" t="s">
        <v>43</v>
      </c>
      <c r="C187" s="12">
        <v>2018</v>
      </c>
      <c r="D187" s="72">
        <f>'pbv,der,roa'!H188</f>
        <v>1.5829719180641775</v>
      </c>
      <c r="E187" s="72">
        <f>'pbv,der,roa'!K188</f>
        <v>0.87282587884075857</v>
      </c>
      <c r="F187" s="72">
        <f>'pbv,der,roa'!N188</f>
        <v>5.2742779337343855</v>
      </c>
      <c r="G187" s="72">
        <f>vaic!AC188</f>
        <v>3.37343270837499</v>
      </c>
      <c r="H187" s="28"/>
    </row>
    <row r="188" spans="1:8" x14ac:dyDescent="0.35">
      <c r="A188" s="79"/>
      <c r="B188" s="78"/>
      <c r="C188" s="12">
        <v>2019</v>
      </c>
      <c r="D188" s="72">
        <f>'pbv,der,roa'!H189</f>
        <v>1.5977836394658287</v>
      </c>
      <c r="E188" s="72">
        <f>'pbv,der,roa'!K189</f>
        <v>1.0400087474956892</v>
      </c>
      <c r="F188" s="72">
        <f>'pbv,der,roa'!N189</f>
        <v>3.953746156833656</v>
      </c>
      <c r="G188" s="72">
        <f>vaic!AC189</f>
        <v>3.2457464104358098</v>
      </c>
      <c r="H188" s="28"/>
    </row>
    <row r="189" spans="1:8" x14ac:dyDescent="0.35">
      <c r="A189" s="79"/>
      <c r="B189" s="78"/>
      <c r="C189" s="12">
        <v>2020</v>
      </c>
      <c r="D189" s="72">
        <f>'pbv,der,roa'!H190</f>
        <v>1.1655741068292402</v>
      </c>
      <c r="E189" s="72">
        <f>'pbv,der,roa'!K190</f>
        <v>0.96347395489380772</v>
      </c>
      <c r="F189" s="72">
        <f>'pbv,der,roa'!N190</f>
        <v>5.2844687106741048</v>
      </c>
      <c r="G189" s="72">
        <f>vaic!AC190</f>
        <v>3.3577423060409481</v>
      </c>
      <c r="H189" s="28"/>
    </row>
    <row r="190" spans="1:8" x14ac:dyDescent="0.35">
      <c r="A190" s="79"/>
      <c r="B190" s="78"/>
      <c r="C190" s="12">
        <v>2021</v>
      </c>
      <c r="D190" s="72">
        <f>'pbv,der,roa'!H191</f>
        <v>1.4148446352782196</v>
      </c>
      <c r="E190" s="72">
        <f>'pbv,der,roa'!K191</f>
        <v>0.8671144235145648</v>
      </c>
      <c r="F190" s="72">
        <f>'pbv,der,roa'!N191</f>
        <v>7.8707965781470381</v>
      </c>
      <c r="G190" s="72">
        <f>vaic!AC191</f>
        <v>3.8339590915579933</v>
      </c>
      <c r="H190" s="28"/>
    </row>
    <row r="191" spans="1:8" x14ac:dyDescent="0.35">
      <c r="A191" s="79"/>
      <c r="B191" s="78"/>
      <c r="C191" s="12">
        <v>2022</v>
      </c>
      <c r="D191" s="72">
        <f>'pbv,der,roa'!H192</f>
        <v>0.32816980935525636</v>
      </c>
      <c r="E191" s="72">
        <f>'pbv,der,roa'!K192</f>
        <v>0.45939897215326247</v>
      </c>
      <c r="F191" s="72">
        <f>'pbv,der,roa'!N192</f>
        <v>2.5462238910497672</v>
      </c>
      <c r="G191" s="72">
        <f>vaic!AC192</f>
        <v>2.6034603584993352</v>
      </c>
      <c r="H191" s="2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pbv,der,roa</vt:lpstr>
      <vt:lpstr>vaic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Panji Priyanto</cp:lastModifiedBy>
  <dcterms:created xsi:type="dcterms:W3CDTF">2023-06-12T04:36:13Z</dcterms:created>
  <dcterms:modified xsi:type="dcterms:W3CDTF">2024-11-25T04:22:18Z</dcterms:modified>
</cp:coreProperties>
</file>